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dia.cohesion.net.nz/Sites/LGC/RepresentationReviewsResources/"/>
    </mc:Choice>
  </mc:AlternateContent>
  <xr:revisionPtr revIDLastSave="0" documentId="8_{3151F8F6-8EC4-42E4-9EC8-94EFB6479FF8}" xr6:coauthVersionLast="47" xr6:coauthVersionMax="47" xr10:uidLastSave="{00000000-0000-0000-0000-000000000000}"/>
  <bookViews>
    <workbookView xWindow="28680" yWindow="-120" windowWidth="29040" windowHeight="15720" activeTab="3" xr2:uid="{00000000-000D-0000-FFFF-FFFF00000000}"/>
  </bookViews>
  <sheets>
    <sheet name="Introduction" sheetId="4" r:id="rId1"/>
    <sheet name="Wards" sheetId="1" r:id="rId2"/>
    <sheet name="Communities and local boards" sheetId="2" r:id="rId3"/>
    <sheet name="Constituencies" sheetId="3" r:id="rId4"/>
  </sheets>
  <definedNames>
    <definedName name="_xlnm.Print_Titles" localSheetId="2">'Communities and local boards'!$2:$2</definedName>
    <definedName name="_xlnm.Print_Titles" localSheetId="3">Constituencies!$2:$2</definedName>
    <definedName name="_xlnm.Print_Titles" localSheetId="1">Wards!$2:$2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6" i="2" l="1"/>
  <c r="D446" i="2"/>
  <c r="F445" i="2"/>
  <c r="F444" i="2"/>
  <c r="F443" i="2"/>
  <c r="E352" i="2"/>
  <c r="D352" i="2"/>
  <c r="F351" i="2"/>
  <c r="F350" i="2"/>
  <c r="F349" i="2"/>
  <c r="E104" i="1"/>
  <c r="D104" i="1"/>
  <c r="F100" i="1"/>
  <c r="F103" i="1"/>
  <c r="F67" i="1"/>
  <c r="F66" i="1"/>
  <c r="F65" i="1"/>
  <c r="E71" i="1"/>
  <c r="D71" i="1"/>
  <c r="F63" i="1"/>
  <c r="F64" i="1"/>
  <c r="E198" i="1"/>
  <c r="E17" i="3"/>
  <c r="F69" i="1"/>
  <c r="F68" i="1"/>
  <c r="F261" i="2"/>
  <c r="F211" i="2"/>
  <c r="D228" i="2"/>
  <c r="F225" i="2"/>
  <c r="D12" i="3"/>
  <c r="F12" i="3" s="1"/>
  <c r="E12" i="3"/>
  <c r="F9" i="3"/>
  <c r="F228" i="1"/>
  <c r="E322" i="1"/>
  <c r="E326" i="1"/>
  <c r="D322" i="1"/>
  <c r="F322" i="1" s="1"/>
  <c r="G320" i="1" s="1"/>
  <c r="H320" i="1" s="1"/>
  <c r="D326" i="1"/>
  <c r="F326" i="1" s="1"/>
  <c r="F324" i="1"/>
  <c r="F321" i="1"/>
  <c r="F320" i="1"/>
  <c r="E259" i="1"/>
  <c r="D259" i="1"/>
  <c r="F258" i="1"/>
  <c r="F257" i="1"/>
  <c r="F208" i="1"/>
  <c r="E194" i="1"/>
  <c r="D194" i="1"/>
  <c r="F193" i="1"/>
  <c r="F192" i="1"/>
  <c r="D267" i="1"/>
  <c r="E267" i="1"/>
  <c r="E274" i="1" s="1"/>
  <c r="F274" i="1" s="1"/>
  <c r="D272" i="1"/>
  <c r="E272" i="1"/>
  <c r="F271" i="1"/>
  <c r="F270" i="1"/>
  <c r="G270" i="1" s="1"/>
  <c r="H270" i="1" s="1"/>
  <c r="D156" i="1"/>
  <c r="F155" i="1"/>
  <c r="F154" i="1"/>
  <c r="F153" i="1"/>
  <c r="F152" i="1"/>
  <c r="F151" i="1"/>
  <c r="E156" i="1"/>
  <c r="E160" i="1"/>
  <c r="F160" i="1" s="1"/>
  <c r="F158" i="1"/>
  <c r="F305" i="1"/>
  <c r="F167" i="1"/>
  <c r="E165" i="1"/>
  <c r="E169" i="1" s="1"/>
  <c r="D165" i="1"/>
  <c r="D169" i="1" s="1"/>
  <c r="F164" i="1"/>
  <c r="F163" i="1"/>
  <c r="G163" i="1" s="1"/>
  <c r="H163" i="1" s="1"/>
  <c r="F107" i="2"/>
  <c r="E118" i="2"/>
  <c r="D118" i="2"/>
  <c r="F117" i="2"/>
  <c r="F116" i="2"/>
  <c r="D274" i="1"/>
  <c r="F194" i="1"/>
  <c r="F259" i="1"/>
  <c r="F272" i="1"/>
  <c r="G271" i="1" s="1"/>
  <c r="H271" i="1" s="1"/>
  <c r="F165" i="1"/>
  <c r="G164" i="1" s="1"/>
  <c r="H164" i="1" s="1"/>
  <c r="E76" i="1"/>
  <c r="F76" i="1" s="1"/>
  <c r="G74" i="1" s="1"/>
  <c r="H74" i="1" s="1"/>
  <c r="D76" i="1"/>
  <c r="F75" i="1"/>
  <c r="F74" i="1"/>
  <c r="F294" i="1"/>
  <c r="F380" i="2"/>
  <c r="D381" i="2"/>
  <c r="E381" i="2"/>
  <c r="F73" i="3"/>
  <c r="E61" i="3"/>
  <c r="D61" i="3"/>
  <c r="F61" i="3" s="1"/>
  <c r="F60" i="3"/>
  <c r="F59" i="3"/>
  <c r="F281" i="1"/>
  <c r="F15" i="3"/>
  <c r="F381" i="1"/>
  <c r="E379" i="1"/>
  <c r="E385" i="1"/>
  <c r="D379" i="1"/>
  <c r="D383" i="1" s="1"/>
  <c r="F378" i="1"/>
  <c r="F377" i="1"/>
  <c r="F393" i="1"/>
  <c r="F355" i="1"/>
  <c r="E356" i="1"/>
  <c r="E360" i="1" s="1"/>
  <c r="D356" i="1"/>
  <c r="D358" i="1"/>
  <c r="D360" i="1" s="1"/>
  <c r="F360" i="1" s="1"/>
  <c r="F358" i="1"/>
  <c r="F356" i="1"/>
  <c r="E181" i="1"/>
  <c r="D181" i="1"/>
  <c r="F180" i="1"/>
  <c r="G180" i="1" s="1"/>
  <c r="H180" i="1" s="1"/>
  <c r="F179" i="1"/>
  <c r="G179" i="1" s="1"/>
  <c r="H179" i="1" s="1"/>
  <c r="F178" i="1"/>
  <c r="F138" i="1"/>
  <c r="F350" i="1"/>
  <c r="F181" i="1"/>
  <c r="F18" i="2"/>
  <c r="G178" i="1"/>
  <c r="H178" i="1" s="1"/>
  <c r="F10" i="1"/>
  <c r="E89" i="3"/>
  <c r="D89" i="3"/>
  <c r="D91" i="3" s="1"/>
  <c r="F88" i="3"/>
  <c r="F87" i="3"/>
  <c r="E253" i="1"/>
  <c r="D253" i="1"/>
  <c r="F253" i="1" s="1"/>
  <c r="F252" i="1"/>
  <c r="F251" i="1"/>
  <c r="F22" i="1"/>
  <c r="F86" i="1"/>
  <c r="F95" i="1"/>
  <c r="F461" i="1"/>
  <c r="F460" i="1"/>
  <c r="F459" i="1"/>
  <c r="F106" i="1"/>
  <c r="D340" i="2"/>
  <c r="E340" i="2"/>
  <c r="F339" i="2"/>
  <c r="F338" i="2"/>
  <c r="F337" i="2"/>
  <c r="F363" i="2"/>
  <c r="F362" i="2"/>
  <c r="F361" i="2"/>
  <c r="F32" i="1"/>
  <c r="F118" i="1"/>
  <c r="F239" i="1"/>
  <c r="E287" i="1"/>
  <c r="F286" i="1"/>
  <c r="D287" i="1"/>
  <c r="F287" i="1" s="1"/>
  <c r="D163" i="2"/>
  <c r="F157" i="2"/>
  <c r="D113" i="2"/>
  <c r="F106" i="2"/>
  <c r="F439" i="2"/>
  <c r="E136" i="1"/>
  <c r="E140" i="1"/>
  <c r="D136" i="1"/>
  <c r="D140" i="1" s="1"/>
  <c r="F140" i="1" s="1"/>
  <c r="F135" i="1"/>
  <c r="D452" i="2"/>
  <c r="F451" i="2"/>
  <c r="F450" i="2"/>
  <c r="F449" i="2"/>
  <c r="E452" i="2"/>
  <c r="D113" i="3"/>
  <c r="F112" i="3"/>
  <c r="F111" i="3"/>
  <c r="G111" i="3" s="1"/>
  <c r="F110" i="3"/>
  <c r="E113" i="3"/>
  <c r="F133" i="1"/>
  <c r="D30" i="1"/>
  <c r="F30" i="1" s="1"/>
  <c r="G28" i="1" s="1"/>
  <c r="H28" i="1" s="1"/>
  <c r="E30" i="1"/>
  <c r="E34" i="1" s="1"/>
  <c r="F197" i="1"/>
  <c r="D198" i="1"/>
  <c r="F440" i="1"/>
  <c r="F439" i="1"/>
  <c r="F438" i="1"/>
  <c r="F437" i="1"/>
  <c r="F436" i="1"/>
  <c r="F435" i="1"/>
  <c r="F434" i="1"/>
  <c r="F433" i="1"/>
  <c r="F432" i="1"/>
  <c r="F431" i="1"/>
  <c r="F125" i="2"/>
  <c r="F124" i="2"/>
  <c r="D127" i="2"/>
  <c r="F45" i="3"/>
  <c r="F44" i="3"/>
  <c r="G44" i="3" s="1"/>
  <c r="H44" i="3" s="1"/>
  <c r="F43" i="3"/>
  <c r="E46" i="3"/>
  <c r="D46" i="3"/>
  <c r="F126" i="3"/>
  <c r="F125" i="3"/>
  <c r="F124" i="3"/>
  <c r="F123" i="3"/>
  <c r="F122" i="3"/>
  <c r="F121" i="3"/>
  <c r="E127" i="3"/>
  <c r="F127" i="3" s="1"/>
  <c r="D127" i="3"/>
  <c r="F118" i="3"/>
  <c r="F117" i="3"/>
  <c r="F116" i="3"/>
  <c r="F115" i="3"/>
  <c r="E119" i="3"/>
  <c r="F119" i="3" s="1"/>
  <c r="D119" i="3"/>
  <c r="F109" i="3"/>
  <c r="F108" i="3"/>
  <c r="F107" i="3"/>
  <c r="F106" i="3"/>
  <c r="E104" i="3"/>
  <c r="F103" i="3"/>
  <c r="F102" i="3"/>
  <c r="G102" i="3" s="1"/>
  <c r="H102" i="3" s="1"/>
  <c r="F101" i="3"/>
  <c r="D104" i="3"/>
  <c r="F104" i="3" s="1"/>
  <c r="F98" i="3"/>
  <c r="G98" i="3" s="1"/>
  <c r="H98" i="3" s="1"/>
  <c r="F97" i="3"/>
  <c r="F96" i="3"/>
  <c r="F95" i="3"/>
  <c r="F94" i="3"/>
  <c r="F93" i="3"/>
  <c r="E99" i="3"/>
  <c r="D99" i="3"/>
  <c r="F99" i="3"/>
  <c r="G93" i="3" s="1"/>
  <c r="H93" i="3" s="1"/>
  <c r="F83" i="3"/>
  <c r="F82" i="3"/>
  <c r="F81" i="3"/>
  <c r="F80" i="3"/>
  <c r="F79" i="3"/>
  <c r="F78" i="3"/>
  <c r="E84" i="3"/>
  <c r="E91" i="3" s="1"/>
  <c r="D84" i="3"/>
  <c r="F69" i="3"/>
  <c r="F68" i="3"/>
  <c r="F67" i="3"/>
  <c r="F66" i="3"/>
  <c r="E70" i="3"/>
  <c r="E75" i="3" s="1"/>
  <c r="D70" i="3"/>
  <c r="D75" i="3"/>
  <c r="F55" i="3"/>
  <c r="F54" i="3"/>
  <c r="F53" i="3"/>
  <c r="F52" i="3"/>
  <c r="F51" i="3"/>
  <c r="E56" i="3"/>
  <c r="E63" i="3" s="1"/>
  <c r="D56" i="3"/>
  <c r="F56" i="3" s="1"/>
  <c r="F39" i="3"/>
  <c r="F38" i="3"/>
  <c r="G38" i="3" s="1"/>
  <c r="F37" i="3"/>
  <c r="F36" i="3"/>
  <c r="E40" i="3"/>
  <c r="E48" i="3" s="1"/>
  <c r="D40" i="3"/>
  <c r="F30" i="3"/>
  <c r="F29" i="3"/>
  <c r="E31" i="3"/>
  <c r="D31" i="3"/>
  <c r="D33" i="3" s="1"/>
  <c r="F33" i="3" s="1"/>
  <c r="F25" i="3"/>
  <c r="F24" i="3"/>
  <c r="F23" i="3"/>
  <c r="F22" i="3"/>
  <c r="F21" i="3"/>
  <c r="F20" i="3"/>
  <c r="E26" i="3"/>
  <c r="E33" i="3" s="1"/>
  <c r="D26" i="3"/>
  <c r="F11" i="3"/>
  <c r="F10" i="3"/>
  <c r="F8" i="3"/>
  <c r="F7" i="3"/>
  <c r="F6" i="3"/>
  <c r="F5" i="3"/>
  <c r="G5" i="3" s="1"/>
  <c r="F458" i="2"/>
  <c r="D460" i="2"/>
  <c r="F454" i="2"/>
  <c r="D456" i="2"/>
  <c r="F438" i="2"/>
  <c r="F437" i="2"/>
  <c r="F436" i="2"/>
  <c r="F435" i="2"/>
  <c r="F434" i="2"/>
  <c r="F433" i="2"/>
  <c r="F432" i="2"/>
  <c r="F431" i="2"/>
  <c r="D440" i="2"/>
  <c r="F427" i="2"/>
  <c r="F426" i="2"/>
  <c r="D429" i="2"/>
  <c r="F422" i="2"/>
  <c r="F421" i="2"/>
  <c r="F420" i="2"/>
  <c r="F419" i="2"/>
  <c r="F418" i="2"/>
  <c r="F417" i="2"/>
  <c r="D424" i="2"/>
  <c r="F413" i="2"/>
  <c r="D415" i="2"/>
  <c r="F410" i="2"/>
  <c r="F409" i="2"/>
  <c r="F408" i="2"/>
  <c r="F407" i="2"/>
  <c r="D411" i="2"/>
  <c r="F403" i="2"/>
  <c r="F402" i="2"/>
  <c r="D405" i="2"/>
  <c r="F395" i="2"/>
  <c r="F394" i="2"/>
  <c r="F393" i="2"/>
  <c r="D396" i="2"/>
  <c r="F389" i="2"/>
  <c r="F388" i="2"/>
  <c r="F387" i="2"/>
  <c r="D391" i="2"/>
  <c r="F383" i="2"/>
  <c r="D385" i="2"/>
  <c r="F379" i="2"/>
  <c r="F378" i="2"/>
  <c r="F373" i="2"/>
  <c r="D375" i="2"/>
  <c r="E371" i="2"/>
  <c r="F370" i="2"/>
  <c r="F369" i="2"/>
  <c r="F368" i="2"/>
  <c r="F367" i="2"/>
  <c r="D371" i="2"/>
  <c r="E364" i="2"/>
  <c r="D364" i="2"/>
  <c r="E358" i="2"/>
  <c r="F357" i="2"/>
  <c r="F356" i="2"/>
  <c r="F355" i="2"/>
  <c r="D358" i="2"/>
  <c r="E346" i="2"/>
  <c r="F345" i="2"/>
  <c r="F344" i="2"/>
  <c r="F343" i="2"/>
  <c r="D346" i="2"/>
  <c r="F333" i="2"/>
  <c r="F332" i="2"/>
  <c r="F331" i="2"/>
  <c r="F330" i="2"/>
  <c r="F329" i="2"/>
  <c r="F328" i="2"/>
  <c r="D334" i="2"/>
  <c r="F325" i="2"/>
  <c r="F324" i="2"/>
  <c r="E326" i="2"/>
  <c r="D326" i="2"/>
  <c r="F320" i="2"/>
  <c r="F319" i="2"/>
  <c r="E321" i="2"/>
  <c r="D321" i="2"/>
  <c r="F315" i="2"/>
  <c r="F314" i="2"/>
  <c r="F313" i="2"/>
  <c r="F312" i="2"/>
  <c r="D316" i="2"/>
  <c r="F308" i="2"/>
  <c r="D310" i="2"/>
  <c r="F300" i="2"/>
  <c r="D302" i="2"/>
  <c r="F290" i="2"/>
  <c r="F289" i="2"/>
  <c r="D292" i="2"/>
  <c r="F286" i="2"/>
  <c r="F285" i="2"/>
  <c r="F284" i="2"/>
  <c r="D287" i="2"/>
  <c r="F276" i="2"/>
  <c r="F275" i="2"/>
  <c r="D278" i="2"/>
  <c r="F271" i="2"/>
  <c r="F270" i="2"/>
  <c r="F269" i="2"/>
  <c r="D273" i="2"/>
  <c r="F262" i="2"/>
  <c r="F260" i="2"/>
  <c r="F259" i="2"/>
  <c r="F258" i="2"/>
  <c r="D263" i="2"/>
  <c r="F254" i="2"/>
  <c r="D256" i="2"/>
  <c r="F250" i="2"/>
  <c r="F249" i="2"/>
  <c r="D252" i="2"/>
  <c r="D238" i="2"/>
  <c r="E238" i="2"/>
  <c r="F237" i="2"/>
  <c r="F236" i="2"/>
  <c r="F235" i="2"/>
  <c r="F241" i="2"/>
  <c r="F240" i="2"/>
  <c r="D243" i="2"/>
  <c r="F230" i="2"/>
  <c r="D232" i="2"/>
  <c r="F227" i="2"/>
  <c r="F226" i="2"/>
  <c r="F222" i="2"/>
  <c r="F221" i="2"/>
  <c r="F220" i="2"/>
  <c r="F219" i="2"/>
  <c r="D223" i="2"/>
  <c r="F213" i="2"/>
  <c r="F212" i="2"/>
  <c r="F210" i="2"/>
  <c r="F209" i="2"/>
  <c r="D215" i="2"/>
  <c r="E203" i="2"/>
  <c r="F202" i="2"/>
  <c r="F201" i="2"/>
  <c r="F200" i="2"/>
  <c r="F199" i="2"/>
  <c r="D203" i="2"/>
  <c r="F194" i="2"/>
  <c r="D196" i="2"/>
  <c r="F186" i="2"/>
  <c r="D188" i="2"/>
  <c r="F181" i="2"/>
  <c r="F180" i="2"/>
  <c r="F179" i="2"/>
  <c r="E182" i="2"/>
  <c r="D182" i="2"/>
  <c r="D176" i="2"/>
  <c r="F175" i="2"/>
  <c r="F174" i="2"/>
  <c r="F173" i="2"/>
  <c r="F172" i="2"/>
  <c r="F168" i="2"/>
  <c r="F167" i="2"/>
  <c r="D170" i="2"/>
  <c r="F161" i="2"/>
  <c r="F160" i="2"/>
  <c r="F159" i="2"/>
  <c r="F158" i="2"/>
  <c r="F149" i="2"/>
  <c r="D151" i="2"/>
  <c r="E147" i="2"/>
  <c r="F146" i="2"/>
  <c r="F145" i="2"/>
  <c r="D147" i="2"/>
  <c r="F140" i="2"/>
  <c r="F139" i="2"/>
  <c r="D142" i="2"/>
  <c r="F136" i="2"/>
  <c r="F135" i="2"/>
  <c r="F131" i="2"/>
  <c r="F130" i="2"/>
  <c r="E132" i="2"/>
  <c r="E137" i="2"/>
  <c r="D137" i="2"/>
  <c r="D132" i="2"/>
  <c r="F111" i="2"/>
  <c r="F110" i="2"/>
  <c r="F109" i="2"/>
  <c r="F108" i="2"/>
  <c r="D102" i="2"/>
  <c r="F101" i="2"/>
  <c r="F100" i="2"/>
  <c r="F99" i="2"/>
  <c r="F98" i="2"/>
  <c r="F97" i="2"/>
  <c r="D95" i="2"/>
  <c r="E95" i="2"/>
  <c r="F94" i="2"/>
  <c r="F93" i="2"/>
  <c r="F92" i="2"/>
  <c r="D89" i="2"/>
  <c r="E89" i="2"/>
  <c r="F88" i="2"/>
  <c r="F87" i="2"/>
  <c r="D84" i="2"/>
  <c r="E84" i="2"/>
  <c r="F83" i="2"/>
  <c r="F82" i="2"/>
  <c r="F81" i="2"/>
  <c r="D78" i="2"/>
  <c r="E78" i="2"/>
  <c r="F77" i="2"/>
  <c r="F76" i="2"/>
  <c r="D73" i="2"/>
  <c r="E73" i="2"/>
  <c r="F72" i="2"/>
  <c r="F71" i="2"/>
  <c r="D68" i="2"/>
  <c r="E68" i="2"/>
  <c r="F67" i="2"/>
  <c r="F66" i="2"/>
  <c r="F59" i="2"/>
  <c r="F60" i="2"/>
  <c r="F61" i="2"/>
  <c r="F62" i="2"/>
  <c r="D63" i="2"/>
  <c r="E63" i="2"/>
  <c r="F55" i="2"/>
  <c r="F54" i="2"/>
  <c r="F53" i="2"/>
  <c r="F52" i="2"/>
  <c r="F51" i="2"/>
  <c r="F50" i="2"/>
  <c r="F49" i="2"/>
  <c r="F48" i="2"/>
  <c r="F47" i="2"/>
  <c r="F46" i="2"/>
  <c r="F45" i="2"/>
  <c r="F44" i="2"/>
  <c r="F43" i="2"/>
  <c r="F42" i="2"/>
  <c r="F41" i="2"/>
  <c r="F40" i="2"/>
  <c r="F39" i="2"/>
  <c r="F38" i="2"/>
  <c r="F37" i="2"/>
  <c r="F36" i="2"/>
  <c r="F35" i="2"/>
  <c r="D56" i="2"/>
  <c r="E29" i="2"/>
  <c r="F28" i="2"/>
  <c r="F27" i="2"/>
  <c r="F26" i="2"/>
  <c r="D29" i="2"/>
  <c r="F17" i="2"/>
  <c r="E23" i="2"/>
  <c r="F22" i="2"/>
  <c r="F21" i="2"/>
  <c r="F20" i="2"/>
  <c r="F19" i="2"/>
  <c r="D23" i="2"/>
  <c r="F13" i="2"/>
  <c r="F12" i="2"/>
  <c r="F11" i="2"/>
  <c r="F10" i="2"/>
  <c r="E14" i="2"/>
  <c r="D14" i="2"/>
  <c r="F6" i="2"/>
  <c r="F5" i="2"/>
  <c r="F4" i="2"/>
  <c r="D7" i="2"/>
  <c r="F518" i="1"/>
  <c r="D512" i="1"/>
  <c r="D516" i="1" s="1"/>
  <c r="E512" i="1"/>
  <c r="F512" i="1" s="1"/>
  <c r="F511" i="1"/>
  <c r="F510" i="1"/>
  <c r="F509" i="1"/>
  <c r="F508" i="1"/>
  <c r="D506" i="1"/>
  <c r="F506" i="1" s="1"/>
  <c r="E506" i="1"/>
  <c r="F505" i="1"/>
  <c r="F504" i="1"/>
  <c r="F503" i="1"/>
  <c r="F502" i="1"/>
  <c r="F501" i="1"/>
  <c r="G501" i="1" s="1"/>
  <c r="D499" i="1"/>
  <c r="E499" i="1"/>
  <c r="F498" i="1"/>
  <c r="F497" i="1"/>
  <c r="F496" i="1"/>
  <c r="F495" i="1"/>
  <c r="F494" i="1"/>
  <c r="F493" i="1"/>
  <c r="F492" i="1"/>
  <c r="F491" i="1"/>
  <c r="F489" i="1"/>
  <c r="D487" i="1"/>
  <c r="E487" i="1"/>
  <c r="F486" i="1"/>
  <c r="F485" i="1"/>
  <c r="F484" i="1"/>
  <c r="D482" i="1"/>
  <c r="E482" i="1"/>
  <c r="F481" i="1"/>
  <c r="F480" i="1"/>
  <c r="F479" i="1"/>
  <c r="F478" i="1"/>
  <c r="D476" i="1"/>
  <c r="E476" i="1"/>
  <c r="F476" i="1" s="1"/>
  <c r="F475" i="1"/>
  <c r="F474" i="1"/>
  <c r="F473" i="1"/>
  <c r="F472" i="1"/>
  <c r="F470" i="1"/>
  <c r="D468" i="1"/>
  <c r="F468" i="1" s="1"/>
  <c r="E468" i="1"/>
  <c r="F467" i="1"/>
  <c r="F466" i="1"/>
  <c r="F465" i="1"/>
  <c r="F464" i="1"/>
  <c r="D462" i="1"/>
  <c r="E462" i="1"/>
  <c r="E457" i="1"/>
  <c r="F456" i="1"/>
  <c r="F455" i="1"/>
  <c r="F454" i="1"/>
  <c r="D457" i="1"/>
  <c r="F457" i="1" s="1"/>
  <c r="E452" i="1"/>
  <c r="F451" i="1"/>
  <c r="F450" i="1"/>
  <c r="F449" i="1"/>
  <c r="D452" i="1"/>
  <c r="E447" i="1"/>
  <c r="F446" i="1"/>
  <c r="F445" i="1"/>
  <c r="G445" i="1" s="1"/>
  <c r="H445" i="1" s="1"/>
  <c r="F444" i="1"/>
  <c r="F443" i="1"/>
  <c r="D447" i="1"/>
  <c r="F430" i="1"/>
  <c r="F429" i="1"/>
  <c r="F428" i="1"/>
  <c r="F427" i="1"/>
  <c r="F426" i="1"/>
  <c r="F425" i="1"/>
  <c r="D441" i="1"/>
  <c r="F441" i="1" s="1"/>
  <c r="E441" i="1"/>
  <c r="D423" i="1"/>
  <c r="E423" i="1"/>
  <c r="F422" i="1"/>
  <c r="F421" i="1"/>
  <c r="F420" i="1"/>
  <c r="E418" i="1"/>
  <c r="F417" i="1"/>
  <c r="F416" i="1"/>
  <c r="F415" i="1"/>
  <c r="D418" i="1"/>
  <c r="E413" i="1"/>
  <c r="F413" i="1" s="1"/>
  <c r="F412" i="1"/>
  <c r="F411" i="1"/>
  <c r="G411" i="1" s="1"/>
  <c r="H411" i="1" s="1"/>
  <c r="F410" i="1"/>
  <c r="D413" i="1"/>
  <c r="E408" i="1"/>
  <c r="F407" i="1"/>
  <c r="F406" i="1"/>
  <c r="F405" i="1"/>
  <c r="G405" i="1" s="1"/>
  <c r="H405" i="1" s="1"/>
  <c r="F404" i="1"/>
  <c r="D408" i="1"/>
  <c r="E402" i="1"/>
  <c r="F401" i="1"/>
  <c r="F400" i="1"/>
  <c r="F399" i="1"/>
  <c r="G399" i="1" s="1"/>
  <c r="H399" i="1" s="1"/>
  <c r="D402" i="1"/>
  <c r="F397" i="1"/>
  <c r="E391" i="1"/>
  <c r="E395" i="1"/>
  <c r="F390" i="1"/>
  <c r="F389" i="1"/>
  <c r="F388" i="1"/>
  <c r="D391" i="1"/>
  <c r="D395" i="1" s="1"/>
  <c r="F395" i="1" s="1"/>
  <c r="D374" i="1"/>
  <c r="E374" i="1"/>
  <c r="F374" i="1" s="1"/>
  <c r="F373" i="1"/>
  <c r="F372" i="1"/>
  <c r="F371" i="1"/>
  <c r="F370" i="1"/>
  <c r="F369" i="1"/>
  <c r="E367" i="1"/>
  <c r="F366" i="1"/>
  <c r="F365" i="1"/>
  <c r="F364" i="1"/>
  <c r="D367" i="1"/>
  <c r="F367" i="1" s="1"/>
  <c r="G364" i="1" s="1"/>
  <c r="H364" i="1" s="1"/>
  <c r="F362" i="1"/>
  <c r="F354" i="1"/>
  <c r="E348" i="1"/>
  <c r="E352" i="1"/>
  <c r="F347" i="1"/>
  <c r="F346" i="1"/>
  <c r="F345" i="1"/>
  <c r="F344" i="1"/>
  <c r="F343" i="1"/>
  <c r="D348" i="1"/>
  <c r="F348" i="1" s="1"/>
  <c r="E336" i="1"/>
  <c r="E340" i="1" s="1"/>
  <c r="F335" i="1"/>
  <c r="G335" i="1" s="1"/>
  <c r="H335" i="1" s="1"/>
  <c r="F334" i="1"/>
  <c r="F333" i="1"/>
  <c r="F332" i="1"/>
  <c r="F331" i="1"/>
  <c r="F330" i="1"/>
  <c r="D336" i="1"/>
  <c r="D340" i="1" s="1"/>
  <c r="F340" i="1" s="1"/>
  <c r="F328" i="1"/>
  <c r="D313" i="1"/>
  <c r="E313" i="1"/>
  <c r="E317" i="1" s="1"/>
  <c r="F312" i="1"/>
  <c r="F311" i="1"/>
  <c r="F310" i="1"/>
  <c r="F309" i="1"/>
  <c r="D303" i="1"/>
  <c r="D307" i="1" s="1"/>
  <c r="F307" i="1" s="1"/>
  <c r="E303" i="1"/>
  <c r="E307" i="1" s="1"/>
  <c r="F302" i="1"/>
  <c r="F301" i="1"/>
  <c r="F300" i="1"/>
  <c r="F299" i="1"/>
  <c r="D292" i="1"/>
  <c r="F292" i="1" s="1"/>
  <c r="E292" i="1"/>
  <c r="E296" i="1" s="1"/>
  <c r="F291" i="1"/>
  <c r="F290" i="1"/>
  <c r="F285" i="1"/>
  <c r="D279" i="1"/>
  <c r="D283" i="1"/>
  <c r="E279" i="1"/>
  <c r="E283" i="1" s="1"/>
  <c r="F283" i="1" s="1"/>
  <c r="F278" i="1"/>
  <c r="F277" i="1"/>
  <c r="G277" i="1" s="1"/>
  <c r="H277" i="1" s="1"/>
  <c r="F266" i="1"/>
  <c r="F265" i="1"/>
  <c r="F264" i="1"/>
  <c r="F261" i="1"/>
  <c r="E248" i="1"/>
  <c r="E255" i="1"/>
  <c r="F247" i="1"/>
  <c r="F246" i="1"/>
  <c r="G246" i="1" s="1"/>
  <c r="H246" i="1" s="1"/>
  <c r="F245" i="1"/>
  <c r="F244" i="1"/>
  <c r="D248" i="1"/>
  <c r="D255" i="1"/>
  <c r="F255" i="1" s="1"/>
  <c r="E237" i="1"/>
  <c r="E241" i="1"/>
  <c r="F236" i="1"/>
  <c r="F235" i="1"/>
  <c r="D237" i="1"/>
  <c r="D241" i="1"/>
  <c r="F241" i="1" s="1"/>
  <c r="E226" i="1"/>
  <c r="E232" i="1"/>
  <c r="F225" i="1"/>
  <c r="F224" i="1"/>
  <c r="F223" i="1"/>
  <c r="D226" i="1"/>
  <c r="F226" i="1" s="1"/>
  <c r="E220" i="1"/>
  <c r="F220" i="1" s="1"/>
  <c r="G218" i="1" s="1"/>
  <c r="H218" i="1" s="1"/>
  <c r="F219" i="1"/>
  <c r="F218" i="1"/>
  <c r="D220" i="1"/>
  <c r="E216" i="1"/>
  <c r="F216" i="1" s="1"/>
  <c r="G213" i="1" s="1"/>
  <c r="H213" i="1" s="1"/>
  <c r="F215" i="1"/>
  <c r="F214" i="1"/>
  <c r="G214" i="1" s="1"/>
  <c r="F213" i="1"/>
  <c r="F212" i="1"/>
  <c r="D216" i="1"/>
  <c r="D206" i="1"/>
  <c r="D210" i="1" s="1"/>
  <c r="F210" i="1" s="1"/>
  <c r="E206" i="1"/>
  <c r="E210" i="1" s="1"/>
  <c r="F205" i="1"/>
  <c r="F204" i="1"/>
  <c r="F203" i="1"/>
  <c r="F202" i="1"/>
  <c r="F201" i="1"/>
  <c r="F196" i="1"/>
  <c r="E190" i="1"/>
  <c r="F189" i="1"/>
  <c r="F188" i="1"/>
  <c r="F187" i="1"/>
  <c r="D190" i="1"/>
  <c r="F190" i="1" s="1"/>
  <c r="G187" i="1" s="1"/>
  <c r="H187" i="1" s="1"/>
  <c r="F185" i="1"/>
  <c r="E175" i="1"/>
  <c r="E183" i="1" s="1"/>
  <c r="F174" i="1"/>
  <c r="F173" i="1"/>
  <c r="F172" i="1"/>
  <c r="D175" i="1"/>
  <c r="D183" i="1" s="1"/>
  <c r="D160" i="1"/>
  <c r="F150" i="1"/>
  <c r="F149" i="1"/>
  <c r="F148" i="1"/>
  <c r="D145" i="1"/>
  <c r="E145" i="1"/>
  <c r="F144" i="1"/>
  <c r="F143" i="1"/>
  <c r="F142" i="1"/>
  <c r="F134" i="1"/>
  <c r="F132" i="1"/>
  <c r="E129" i="1"/>
  <c r="F128" i="1"/>
  <c r="F127" i="1"/>
  <c r="D129" i="1"/>
  <c r="E125" i="1"/>
  <c r="F125" i="1" s="1"/>
  <c r="D125" i="1"/>
  <c r="F124" i="1"/>
  <c r="F123" i="1"/>
  <c r="F122" i="1"/>
  <c r="F115" i="1"/>
  <c r="F114" i="1"/>
  <c r="F113" i="1"/>
  <c r="F112" i="1"/>
  <c r="F111" i="1"/>
  <c r="E116" i="1"/>
  <c r="E120" i="1" s="1"/>
  <c r="D116" i="1"/>
  <c r="D120" i="1" s="1"/>
  <c r="F102" i="1"/>
  <c r="F101" i="1"/>
  <c r="E108" i="1"/>
  <c r="D108" i="1"/>
  <c r="F108" i="1" s="1"/>
  <c r="F92" i="1"/>
  <c r="F91" i="1"/>
  <c r="D93" i="1"/>
  <c r="D97" i="1" s="1"/>
  <c r="E93" i="1"/>
  <c r="F93" i="1" s="1"/>
  <c r="G91" i="1" s="1"/>
  <c r="F83" i="1"/>
  <c r="F82" i="1"/>
  <c r="F81" i="1"/>
  <c r="E84" i="1"/>
  <c r="E88" i="1"/>
  <c r="D84" i="1"/>
  <c r="D88" i="1"/>
  <c r="F88" i="1" s="1"/>
  <c r="F70" i="1"/>
  <c r="E78" i="1"/>
  <c r="D78" i="1"/>
  <c r="F57" i="1"/>
  <c r="G57" i="1" s="1"/>
  <c r="E60" i="1"/>
  <c r="F59" i="1"/>
  <c r="F58" i="1"/>
  <c r="D60" i="1"/>
  <c r="D55" i="1"/>
  <c r="E55" i="1"/>
  <c r="F54" i="1"/>
  <c r="F53" i="1"/>
  <c r="F52" i="1"/>
  <c r="F51" i="1"/>
  <c r="F48" i="1"/>
  <c r="F47" i="1"/>
  <c r="F46" i="1"/>
  <c r="F45" i="1"/>
  <c r="F44" i="1"/>
  <c r="F43" i="1"/>
  <c r="F42" i="1"/>
  <c r="F41" i="1"/>
  <c r="F40" i="1"/>
  <c r="F39" i="1"/>
  <c r="G39" i="1" s="1"/>
  <c r="H39" i="1" s="1"/>
  <c r="F38" i="1"/>
  <c r="F37" i="1"/>
  <c r="F36" i="1"/>
  <c r="E49" i="1"/>
  <c r="F49" i="1" s="1"/>
  <c r="D49" i="1"/>
  <c r="F29" i="1"/>
  <c r="F28" i="1"/>
  <c r="F27" i="1"/>
  <c r="E20" i="1"/>
  <c r="E24" i="1"/>
  <c r="F19" i="1"/>
  <c r="F18" i="1"/>
  <c r="G18" i="1" s="1"/>
  <c r="H18" i="1" s="1"/>
  <c r="F17" i="1"/>
  <c r="F16" i="1"/>
  <c r="F15" i="1"/>
  <c r="D20" i="1"/>
  <c r="F20" i="1" s="1"/>
  <c r="F7" i="1"/>
  <c r="F6" i="1"/>
  <c r="F5" i="1"/>
  <c r="E8" i="1"/>
  <c r="E12" i="1"/>
  <c r="D8" i="1"/>
  <c r="D12" i="1"/>
  <c r="F12" i="1" s="1"/>
  <c r="F84" i="3"/>
  <c r="G83" i="3"/>
  <c r="H83" i="3" s="1"/>
  <c r="F402" i="1"/>
  <c r="F452" i="1"/>
  <c r="G451" i="1"/>
  <c r="H451" i="1" s="1"/>
  <c r="F46" i="3"/>
  <c r="G45" i="3"/>
  <c r="H45" i="3" s="1"/>
  <c r="F391" i="1"/>
  <c r="G390" i="1" s="1"/>
  <c r="H390" i="1"/>
  <c r="F418" i="1"/>
  <c r="G417" i="1"/>
  <c r="H417" i="1" s="1"/>
  <c r="F70" i="3"/>
  <c r="G67" i="3" s="1"/>
  <c r="H67" i="3" s="1"/>
  <c r="G78" i="3"/>
  <c r="H78" i="3" s="1"/>
  <c r="G80" i="3"/>
  <c r="H80" i="3" s="1"/>
  <c r="F26" i="3"/>
  <c r="G25" i="3" s="1"/>
  <c r="H25" i="3"/>
  <c r="F113" i="3"/>
  <c r="G110" i="3" s="1"/>
  <c r="H110" i="3" s="1"/>
  <c r="F462" i="1"/>
  <c r="G459" i="1" s="1"/>
  <c r="H459" i="1" s="1"/>
  <c r="F279" i="1"/>
  <c r="G278" i="1" s="1"/>
  <c r="H278" i="1" s="1"/>
  <c r="G212" i="1"/>
  <c r="H212" i="1" s="1"/>
  <c r="F423" i="1"/>
  <c r="G422" i="1" s="1"/>
  <c r="H422" i="1" s="1"/>
  <c r="F499" i="1"/>
  <c r="G494" i="1"/>
  <c r="H494" i="1" s="1"/>
  <c r="F303" i="1"/>
  <c r="G300" i="1"/>
  <c r="H300" i="1" s="1"/>
  <c r="F55" i="1"/>
  <c r="G54" i="1" s="1"/>
  <c r="H54" i="1" s="1"/>
  <c r="G92" i="1"/>
  <c r="H92" i="1" s="1"/>
  <c r="F104" i="1"/>
  <c r="G100" i="1" s="1"/>
  <c r="H100" i="1" s="1"/>
  <c r="F145" i="1"/>
  <c r="G143" i="1" s="1"/>
  <c r="G142" i="1"/>
  <c r="H142" i="1" s="1"/>
  <c r="F175" i="1"/>
  <c r="G174" i="1" s="1"/>
  <c r="H174" i="1" s="1"/>
  <c r="F447" i="1"/>
  <c r="F136" i="1"/>
  <c r="G133" i="1" s="1"/>
  <c r="H133" i="1" s="1"/>
  <c r="D338" i="1"/>
  <c r="F338" i="1" s="1"/>
  <c r="D514" i="1"/>
  <c r="F514" i="1" s="1"/>
  <c r="G371" i="1"/>
  <c r="H371" i="1" s="1"/>
  <c r="F336" i="1"/>
  <c r="G332" i="1" s="1"/>
  <c r="H332" i="1" s="1"/>
  <c r="F71" i="1"/>
  <c r="G67" i="1"/>
  <c r="H67" i="1" s="1"/>
  <c r="F84" i="1"/>
  <c r="G81" i="1" s="1"/>
  <c r="H81" i="1"/>
  <c r="F248" i="1"/>
  <c r="G247" i="1" s="1"/>
  <c r="H247" i="1" s="1"/>
  <c r="F487" i="1"/>
  <c r="F408" i="1"/>
  <c r="F237" i="1"/>
  <c r="G235" i="1" s="1"/>
  <c r="H235" i="1" s="1"/>
  <c r="F206" i="1"/>
  <c r="F60" i="1"/>
  <c r="G59" i="1" s="1"/>
  <c r="H59" i="1"/>
  <c r="F8" i="1"/>
  <c r="G6" i="1" s="1"/>
  <c r="F156" i="1"/>
  <c r="D317" i="1"/>
  <c r="F317" i="1" s="1"/>
  <c r="D315" i="1"/>
  <c r="F315" i="1"/>
  <c r="F313" i="1"/>
  <c r="G310" i="1" s="1"/>
  <c r="H310" i="1" s="1"/>
  <c r="D48" i="3"/>
  <c r="F48" i="3"/>
  <c r="F40" i="3"/>
  <c r="F129" i="1"/>
  <c r="G128" i="1" s="1"/>
  <c r="F482" i="1"/>
  <c r="G81" i="3"/>
  <c r="H81" i="3" s="1"/>
  <c r="G79" i="3"/>
  <c r="H79" i="3" s="1"/>
  <c r="G82" i="3"/>
  <c r="H82" i="3" s="1"/>
  <c r="G102" i="1"/>
  <c r="H102" i="1" s="1"/>
  <c r="G103" i="1"/>
  <c r="H103" i="1" s="1"/>
  <c r="G65" i="1"/>
  <c r="H65" i="1" s="1"/>
  <c r="G66" i="1"/>
  <c r="H66" i="1" s="1"/>
  <c r="G64" i="1"/>
  <c r="H64" i="1" s="1"/>
  <c r="G63" i="1"/>
  <c r="H63" i="1" s="1"/>
  <c r="G69" i="1"/>
  <c r="H69" i="1"/>
  <c r="G68" i="1"/>
  <c r="H68" i="1" s="1"/>
  <c r="G23" i="3"/>
  <c r="H23" i="3" s="1"/>
  <c r="G265" i="1"/>
  <c r="G366" i="1"/>
  <c r="H366" i="1" s="1"/>
  <c r="G456" i="1"/>
  <c r="H456" i="1"/>
  <c r="G69" i="3"/>
  <c r="H69" i="3" s="1"/>
  <c r="G66" i="3"/>
  <c r="H66" i="3" s="1"/>
  <c r="G401" i="1"/>
  <c r="H401" i="1" s="1"/>
  <c r="G389" i="1"/>
  <c r="H389" i="1" s="1"/>
  <c r="G450" i="1"/>
  <c r="H450" i="1" s="1"/>
  <c r="G449" i="1"/>
  <c r="H449" i="1" s="1"/>
  <c r="G400" i="1"/>
  <c r="H400" i="1" s="1"/>
  <c r="G54" i="3"/>
  <c r="H54" i="3" s="1"/>
  <c r="G43" i="3"/>
  <c r="H43" i="3" s="1"/>
  <c r="G224" i="1"/>
  <c r="H224" i="1" s="1"/>
  <c r="G474" i="1"/>
  <c r="H474" i="1" s="1"/>
  <c r="G27" i="1"/>
  <c r="H27" i="1"/>
  <c r="G29" i="1"/>
  <c r="H29" i="1" s="1"/>
  <c r="G388" i="1"/>
  <c r="H388" i="1" s="1"/>
  <c r="G496" i="1"/>
  <c r="H496" i="1" s="1"/>
  <c r="G466" i="1"/>
  <c r="H466" i="1" s="1"/>
  <c r="G150" i="1"/>
  <c r="H150" i="1" s="1"/>
  <c r="G153" i="1"/>
  <c r="H153" i="1" s="1"/>
  <c r="G151" i="1"/>
  <c r="H151" i="1" s="1"/>
  <c r="G154" i="1"/>
  <c r="H154" i="1" s="1"/>
  <c r="G152" i="1"/>
  <c r="H152" i="1" s="1"/>
  <c r="G155" i="1"/>
  <c r="H155" i="1" s="1"/>
  <c r="G302" i="1"/>
  <c r="H302" i="1" s="1"/>
  <c r="G144" i="1"/>
  <c r="H144" i="1" s="1"/>
  <c r="F78" i="1"/>
  <c r="G416" i="1"/>
  <c r="H416" i="1"/>
  <c r="G301" i="1"/>
  <c r="H301" i="1"/>
  <c r="H91" i="1"/>
  <c r="G330" i="1"/>
  <c r="H330" i="1" s="1"/>
  <c r="G415" i="1"/>
  <c r="H415" i="1"/>
  <c r="H501" i="1"/>
  <c r="G334" i="1"/>
  <c r="H334" i="1" s="1"/>
  <c r="G299" i="1"/>
  <c r="H299" i="1"/>
  <c r="H143" i="1"/>
  <c r="G460" i="1"/>
  <c r="H460" i="1"/>
  <c r="G109" i="3"/>
  <c r="H109" i="3" s="1"/>
  <c r="G7" i="3"/>
  <c r="H7" i="3"/>
  <c r="G24" i="3"/>
  <c r="H24" i="3"/>
  <c r="G22" i="3"/>
  <c r="H22" i="3" s="1"/>
  <c r="G20" i="3"/>
  <c r="H20" i="3"/>
  <c r="H5" i="3"/>
  <c r="G21" i="3"/>
  <c r="H21" i="3"/>
  <c r="G106" i="3"/>
  <c r="H106" i="3"/>
  <c r="G112" i="3"/>
  <c r="H112" i="3"/>
  <c r="G108" i="3"/>
  <c r="H108" i="3" s="1"/>
  <c r="H111" i="3"/>
  <c r="G10" i="3"/>
  <c r="H10" i="3" s="1"/>
  <c r="G107" i="3"/>
  <c r="H107" i="3"/>
  <c r="G219" i="1"/>
  <c r="H219" i="1"/>
  <c r="H214" i="1"/>
  <c r="G215" i="1"/>
  <c r="H215" i="1" s="1"/>
  <c r="G498" i="1"/>
  <c r="H498" i="1"/>
  <c r="G495" i="1"/>
  <c r="H495" i="1"/>
  <c r="G15" i="1"/>
  <c r="H15" i="1"/>
  <c r="G493" i="1"/>
  <c r="H493" i="1" s="1"/>
  <c r="G497" i="1"/>
  <c r="H497" i="1"/>
  <c r="G492" i="1"/>
  <c r="H492" i="1"/>
  <c r="G491" i="1"/>
  <c r="H491" i="1" s="1"/>
  <c r="G439" i="1"/>
  <c r="H439" i="1"/>
  <c r="G172" i="1"/>
  <c r="H172" i="1"/>
  <c r="G51" i="1"/>
  <c r="H51" i="1"/>
  <c r="G132" i="1"/>
  <c r="H132" i="1"/>
  <c r="G134" i="1"/>
  <c r="H134" i="1" s="1"/>
  <c r="G135" i="1"/>
  <c r="H135" i="1"/>
  <c r="G372" i="1"/>
  <c r="H372" i="1" s="1"/>
  <c r="G82" i="1"/>
  <c r="H82" i="1"/>
  <c r="G369" i="1"/>
  <c r="H369" i="1"/>
  <c r="G236" i="1"/>
  <c r="H236" i="1" s="1"/>
  <c r="G205" i="1"/>
  <c r="H205" i="1" s="1"/>
  <c r="G331" i="1"/>
  <c r="H331" i="1" s="1"/>
  <c r="G70" i="1"/>
  <c r="H70" i="1"/>
  <c r="G83" i="1"/>
  <c r="H83" i="1"/>
  <c r="G502" i="1"/>
  <c r="H502" i="1" s="1"/>
  <c r="G46" i="1"/>
  <c r="H46" i="1" s="1"/>
  <c r="G58" i="1"/>
  <c r="H58" i="1"/>
  <c r="H6" i="1"/>
  <c r="G40" i="1"/>
  <c r="H40" i="1" s="1"/>
  <c r="G38" i="1"/>
  <c r="H38" i="1"/>
  <c r="G406" i="1"/>
  <c r="H406" i="1" s="1"/>
  <c r="G404" i="1"/>
  <c r="H404" i="1"/>
  <c r="G407" i="1"/>
  <c r="H407" i="1"/>
  <c r="G343" i="1"/>
  <c r="H343" i="1" s="1"/>
  <c r="G201" i="1"/>
  <c r="H201" i="1" s="1"/>
  <c r="H57" i="1"/>
  <c r="G43" i="1"/>
  <c r="H43" i="1" s="1"/>
  <c r="G45" i="1"/>
  <c r="H45" i="1" s="1"/>
  <c r="G5" i="1"/>
  <c r="H5" i="1" s="1"/>
  <c r="G481" i="1"/>
  <c r="H481" i="1"/>
  <c r="G480" i="1"/>
  <c r="H480" i="1"/>
  <c r="G478" i="1"/>
  <c r="H478" i="1"/>
  <c r="G479" i="1"/>
  <c r="H479" i="1"/>
  <c r="G127" i="1"/>
  <c r="H127" i="1" s="1"/>
  <c r="H128" i="1"/>
  <c r="G37" i="3"/>
  <c r="H37" i="3"/>
  <c r="G36" i="3"/>
  <c r="H36" i="3" s="1"/>
  <c r="G39" i="3"/>
  <c r="H39" i="3"/>
  <c r="H38" i="3"/>
  <c r="G148" i="1"/>
  <c r="H148" i="1" s="1"/>
  <c r="G149" i="1"/>
  <c r="H149" i="1"/>
  <c r="G312" i="1"/>
  <c r="H312" i="1"/>
  <c r="F446" i="2" l="1"/>
  <c r="G444" i="2"/>
  <c r="H444" i="2" s="1"/>
  <c r="G445" i="2"/>
  <c r="H445" i="2" s="1"/>
  <c r="G443" i="2"/>
  <c r="H443" i="2" s="1"/>
  <c r="F147" i="2"/>
  <c r="G145" i="2" s="1"/>
  <c r="H145" i="2" s="1"/>
  <c r="G146" i="2"/>
  <c r="H146" i="2" s="1"/>
  <c r="F137" i="2"/>
  <c r="G136" i="2" s="1"/>
  <c r="H136" i="2" s="1"/>
  <c r="F352" i="2"/>
  <c r="G350" i="2" s="1"/>
  <c r="F371" i="2"/>
  <c r="G367" i="2" s="1"/>
  <c r="H367" i="2" s="1"/>
  <c r="F452" i="2"/>
  <c r="G451" i="2" s="1"/>
  <c r="H451" i="2" s="1"/>
  <c r="F321" i="2"/>
  <c r="G320" i="2" s="1"/>
  <c r="H320" i="2" s="1"/>
  <c r="F89" i="2"/>
  <c r="G88" i="2" s="1"/>
  <c r="H88" i="2" s="1"/>
  <c r="F68" i="2"/>
  <c r="G67" i="2" s="1"/>
  <c r="H67" i="2" s="1"/>
  <c r="F29" i="2"/>
  <c r="G28" i="2" s="1"/>
  <c r="H28" i="2" s="1"/>
  <c r="F14" i="2"/>
  <c r="G11" i="2" s="1"/>
  <c r="H11" i="2" s="1"/>
  <c r="F326" i="2"/>
  <c r="G324" i="2" s="1"/>
  <c r="H324" i="2" s="1"/>
  <c r="F381" i="2"/>
  <c r="G379" i="2" s="1"/>
  <c r="H379" i="2" s="1"/>
  <c r="F23" i="2"/>
  <c r="G19" i="2" s="1"/>
  <c r="H19" i="2" s="1"/>
  <c r="F95" i="2"/>
  <c r="G93" i="2" s="1"/>
  <c r="H93" i="2" s="1"/>
  <c r="F118" i="2"/>
  <c r="G117" i="2" s="1"/>
  <c r="H117" i="2" s="1"/>
  <c r="F132" i="2"/>
  <c r="G130" i="2" s="1"/>
  <c r="H130" i="2" s="1"/>
  <c r="F358" i="2"/>
  <c r="G356" i="2" s="1"/>
  <c r="H356" i="2" s="1"/>
  <c r="F238" i="2"/>
  <c r="G237" i="2" s="1"/>
  <c r="H237" i="2" s="1"/>
  <c r="F78" i="2"/>
  <c r="F182" i="2"/>
  <c r="G180" i="2" s="1"/>
  <c r="H180" i="2" s="1"/>
  <c r="F84" i="2"/>
  <c r="G81" i="2" s="1"/>
  <c r="H81" i="2" s="1"/>
  <c r="F346" i="2"/>
  <c r="G345" i="2" s="1"/>
  <c r="H345" i="2" s="1"/>
  <c r="F63" i="2"/>
  <c r="G62" i="2" s="1"/>
  <c r="H62" i="2" s="1"/>
  <c r="F73" i="2"/>
  <c r="G71" i="2" s="1"/>
  <c r="H71" i="2" s="1"/>
  <c r="F203" i="2"/>
  <c r="G199" i="2" s="1"/>
  <c r="H199" i="2" s="1"/>
  <c r="F364" i="2"/>
  <c r="F340" i="2"/>
  <c r="G339" i="2" s="1"/>
  <c r="H339" i="2" s="1"/>
  <c r="G122" i="3"/>
  <c r="H122" i="3" s="1"/>
  <c r="G124" i="3"/>
  <c r="H124" i="3" s="1"/>
  <c r="G121" i="3"/>
  <c r="H121" i="3" s="1"/>
  <c r="G125" i="3"/>
  <c r="H125" i="3" s="1"/>
  <c r="G123" i="3"/>
  <c r="H123" i="3" s="1"/>
  <c r="G52" i="3"/>
  <c r="H52" i="3" s="1"/>
  <c r="G51" i="3"/>
  <c r="H51" i="3" s="1"/>
  <c r="G55" i="3"/>
  <c r="H55" i="3" s="1"/>
  <c r="G53" i="3"/>
  <c r="H53" i="3" s="1"/>
  <c r="G68" i="3"/>
  <c r="H68" i="3" s="1"/>
  <c r="G59" i="3"/>
  <c r="H59" i="3" s="1"/>
  <c r="G225" i="1"/>
  <c r="H225" i="1" s="1"/>
  <c r="G223" i="1"/>
  <c r="H223" i="1" s="1"/>
  <c r="G60" i="3"/>
  <c r="H60" i="3" s="1"/>
  <c r="F169" i="1"/>
  <c r="G511" i="1"/>
  <c r="H511" i="1" s="1"/>
  <c r="G508" i="1"/>
  <c r="H508" i="1" s="1"/>
  <c r="G510" i="1"/>
  <c r="H510" i="1" s="1"/>
  <c r="G509" i="1"/>
  <c r="H509" i="1" s="1"/>
  <c r="G9" i="3"/>
  <c r="H9" i="3" s="1"/>
  <c r="G6" i="3"/>
  <c r="H6" i="3" s="1"/>
  <c r="G8" i="3"/>
  <c r="H8" i="3" s="1"/>
  <c r="G11" i="3"/>
  <c r="H11" i="3" s="1"/>
  <c r="G484" i="1"/>
  <c r="H484" i="1" s="1"/>
  <c r="G486" i="1"/>
  <c r="H486" i="1" s="1"/>
  <c r="G124" i="1"/>
  <c r="H124" i="1" s="1"/>
  <c r="G122" i="1"/>
  <c r="H122" i="1" s="1"/>
  <c r="G123" i="1"/>
  <c r="H123" i="1" s="1"/>
  <c r="G373" i="1"/>
  <c r="H373" i="1" s="1"/>
  <c r="G370" i="1"/>
  <c r="H370" i="1" s="1"/>
  <c r="G412" i="1"/>
  <c r="H412" i="1" s="1"/>
  <c r="G410" i="1"/>
  <c r="H410" i="1" s="1"/>
  <c r="G437" i="1"/>
  <c r="H437" i="1" s="1"/>
  <c r="G435" i="1"/>
  <c r="H435" i="1" s="1"/>
  <c r="G432" i="1"/>
  <c r="H432" i="1" s="1"/>
  <c r="G427" i="1"/>
  <c r="H427" i="1" s="1"/>
  <c r="G431" i="1"/>
  <c r="H431" i="1" s="1"/>
  <c r="G429" i="1"/>
  <c r="H429" i="1" s="1"/>
  <c r="G436" i="1"/>
  <c r="H436" i="1" s="1"/>
  <c r="G425" i="1"/>
  <c r="H425" i="1" s="1"/>
  <c r="G440" i="1"/>
  <c r="H440" i="1" s="1"/>
  <c r="G426" i="1"/>
  <c r="H426" i="1" s="1"/>
  <c r="G433" i="1"/>
  <c r="H433" i="1" s="1"/>
  <c r="G430" i="1"/>
  <c r="H430" i="1" s="1"/>
  <c r="G475" i="1"/>
  <c r="H475" i="1" s="1"/>
  <c r="G472" i="1"/>
  <c r="H472" i="1" s="1"/>
  <c r="G473" i="1"/>
  <c r="H473" i="1" s="1"/>
  <c r="G251" i="1"/>
  <c r="H251" i="1" s="1"/>
  <c r="G252" i="1"/>
  <c r="H252" i="1" s="1"/>
  <c r="F120" i="1"/>
  <c r="G117" i="3"/>
  <c r="H117" i="3" s="1"/>
  <c r="G115" i="3"/>
  <c r="H115" i="3" s="1"/>
  <c r="G116" i="3"/>
  <c r="H116" i="3" s="1"/>
  <c r="G434" i="1"/>
  <c r="H434" i="1" s="1"/>
  <c r="G444" i="1"/>
  <c r="H444" i="1" s="1"/>
  <c r="G443" i="1"/>
  <c r="H443" i="1" s="1"/>
  <c r="G446" i="1"/>
  <c r="H446" i="1" s="1"/>
  <c r="G87" i="3"/>
  <c r="H87" i="3" s="1"/>
  <c r="F383" i="1"/>
  <c r="D385" i="1"/>
  <c r="F385" i="1" s="1"/>
  <c r="G266" i="1"/>
  <c r="G264" i="1"/>
  <c r="G321" i="1"/>
  <c r="H321" i="1" s="1"/>
  <c r="F75" i="3"/>
  <c r="G103" i="3"/>
  <c r="H103" i="3" s="1"/>
  <c r="G101" i="3"/>
  <c r="H101" i="3" s="1"/>
  <c r="F183" i="1"/>
  <c r="G347" i="1"/>
  <c r="H347" i="1" s="1"/>
  <c r="G345" i="1"/>
  <c r="H345" i="1" s="1"/>
  <c r="G344" i="1"/>
  <c r="H344" i="1" s="1"/>
  <c r="G346" i="1"/>
  <c r="H346" i="1" s="1"/>
  <c r="G365" i="1"/>
  <c r="H365" i="1" s="1"/>
  <c r="G428" i="1"/>
  <c r="H428" i="1" s="1"/>
  <c r="G467" i="1"/>
  <c r="H467" i="1" s="1"/>
  <c r="F91" i="3"/>
  <c r="G485" i="1"/>
  <c r="H485" i="1" s="1"/>
  <c r="G189" i="1"/>
  <c r="H189" i="1" s="1"/>
  <c r="G7" i="1"/>
  <c r="H7" i="1" s="1"/>
  <c r="G118" i="3"/>
  <c r="H118" i="3" s="1"/>
  <c r="G438" i="1"/>
  <c r="H438" i="1" s="1"/>
  <c r="G126" i="3"/>
  <c r="H126" i="3" s="1"/>
  <c r="G188" i="1"/>
  <c r="H188" i="1" s="1"/>
  <c r="G202" i="1"/>
  <c r="H202" i="1" s="1"/>
  <c r="G204" i="1"/>
  <c r="H204" i="1" s="1"/>
  <c r="G19" i="1"/>
  <c r="H19" i="1" s="1"/>
  <c r="G16" i="1"/>
  <c r="H16" i="1" s="1"/>
  <c r="G17" i="1"/>
  <c r="H17" i="1" s="1"/>
  <c r="G48" i="1"/>
  <c r="H48" i="1" s="1"/>
  <c r="G37" i="1"/>
  <c r="H37" i="1" s="1"/>
  <c r="G44" i="1"/>
  <c r="H44" i="1" s="1"/>
  <c r="G42" i="1"/>
  <c r="H42" i="1" s="1"/>
  <c r="G41" i="1"/>
  <c r="H41" i="1" s="1"/>
  <c r="G36" i="1"/>
  <c r="H36" i="1" s="1"/>
  <c r="G47" i="1"/>
  <c r="H47" i="1" s="1"/>
  <c r="G203" i="1"/>
  <c r="H203" i="1" s="1"/>
  <c r="G290" i="1"/>
  <c r="H290" i="1" s="1"/>
  <c r="G291" i="1"/>
  <c r="H291" i="1" s="1"/>
  <c r="G455" i="1"/>
  <c r="H455" i="1" s="1"/>
  <c r="G454" i="1"/>
  <c r="H454" i="1" s="1"/>
  <c r="G464" i="1"/>
  <c r="H464" i="1" s="1"/>
  <c r="G465" i="1"/>
  <c r="H465" i="1" s="1"/>
  <c r="G503" i="1"/>
  <c r="H503" i="1" s="1"/>
  <c r="G505" i="1"/>
  <c r="H505" i="1" s="1"/>
  <c r="G504" i="1"/>
  <c r="H504" i="1" s="1"/>
  <c r="G461" i="1"/>
  <c r="H461" i="1" s="1"/>
  <c r="G75" i="1"/>
  <c r="H75" i="1" s="1"/>
  <c r="G309" i="1"/>
  <c r="H309" i="1" s="1"/>
  <c r="G333" i="1"/>
  <c r="H333" i="1" s="1"/>
  <c r="F116" i="1"/>
  <c r="G94" i="3"/>
  <c r="H94" i="3" s="1"/>
  <c r="F31" i="3"/>
  <c r="D24" i="1"/>
  <c r="F24" i="1" s="1"/>
  <c r="E97" i="1"/>
  <c r="F97" i="1" s="1"/>
  <c r="D230" i="1"/>
  <c r="D296" i="1"/>
  <c r="F296" i="1" s="1"/>
  <c r="E516" i="1"/>
  <c r="F516" i="1" s="1"/>
  <c r="D17" i="3"/>
  <c r="F17" i="3" s="1"/>
  <c r="D34" i="1"/>
  <c r="F34" i="1" s="1"/>
  <c r="F379" i="1"/>
  <c r="F89" i="3"/>
  <c r="G88" i="3" s="1"/>
  <c r="H88" i="3" s="1"/>
  <c r="G173" i="1"/>
  <c r="H173" i="1" s="1"/>
  <c r="G52" i="1"/>
  <c r="H52" i="1" s="1"/>
  <c r="G245" i="1"/>
  <c r="H245" i="1" s="1"/>
  <c r="G95" i="3"/>
  <c r="H95" i="3" s="1"/>
  <c r="F267" i="1"/>
  <c r="H265" i="1" s="1"/>
  <c r="G97" i="3"/>
  <c r="H97" i="3" s="1"/>
  <c r="D232" i="1"/>
  <c r="F232" i="1" s="1"/>
  <c r="G53" i="1"/>
  <c r="H53" i="1" s="1"/>
  <c r="G420" i="1"/>
  <c r="H420" i="1" s="1"/>
  <c r="G96" i="3"/>
  <c r="H96" i="3" s="1"/>
  <c r="D352" i="1"/>
  <c r="F352" i="1" s="1"/>
  <c r="D63" i="3"/>
  <c r="F63" i="3" s="1"/>
  <c r="G101" i="1"/>
  <c r="H101" i="1" s="1"/>
  <c r="G311" i="1"/>
  <c r="H311" i="1" s="1"/>
  <c r="G244" i="1"/>
  <c r="H244" i="1" s="1"/>
  <c r="G421" i="1"/>
  <c r="H421" i="1" s="1"/>
  <c r="G351" i="2" l="1"/>
  <c r="G349" i="2"/>
  <c r="G368" i="2"/>
  <c r="H368" i="2" s="1"/>
  <c r="G135" i="2"/>
  <c r="H135" i="2" s="1"/>
  <c r="G370" i="2"/>
  <c r="H370" i="2" s="1"/>
  <c r="G369" i="2"/>
  <c r="H369" i="2" s="1"/>
  <c r="G343" i="2"/>
  <c r="H343" i="2" s="1"/>
  <c r="G450" i="2"/>
  <c r="H450" i="2" s="1"/>
  <c r="G449" i="2"/>
  <c r="H449" i="2" s="1"/>
  <c r="G87" i="2"/>
  <c r="H87" i="2" s="1"/>
  <c r="G319" i="2"/>
  <c r="H319" i="2" s="1"/>
  <c r="G66" i="2"/>
  <c r="H66" i="2" s="1"/>
  <c r="G27" i="2"/>
  <c r="H27" i="2" s="1"/>
  <c r="G380" i="2"/>
  <c r="H380" i="2" s="1"/>
  <c r="G26" i="2"/>
  <c r="H26" i="2" s="1"/>
  <c r="G13" i="2"/>
  <c r="H13" i="2" s="1"/>
  <c r="G179" i="2"/>
  <c r="H179" i="2" s="1"/>
  <c r="G60" i="2"/>
  <c r="H60" i="2" s="1"/>
  <c r="G21" i="2"/>
  <c r="H21" i="2" s="1"/>
  <c r="G12" i="2"/>
  <c r="H12" i="2" s="1"/>
  <c r="G378" i="2"/>
  <c r="H378" i="2" s="1"/>
  <c r="G92" i="2"/>
  <c r="H92" i="2" s="1"/>
  <c r="G17" i="2"/>
  <c r="H17" i="2" s="1"/>
  <c r="G10" i="2"/>
  <c r="H10" i="2" s="1"/>
  <c r="G22" i="2"/>
  <c r="H22" i="2" s="1"/>
  <c r="G325" i="2"/>
  <c r="H325" i="2" s="1"/>
  <c r="G18" i="2"/>
  <c r="H18" i="2" s="1"/>
  <c r="G61" i="2"/>
  <c r="H61" i="2" s="1"/>
  <c r="G94" i="2"/>
  <c r="H94" i="2" s="1"/>
  <c r="G20" i="2"/>
  <c r="H20" i="2" s="1"/>
  <c r="G201" i="2"/>
  <c r="H201" i="2" s="1"/>
  <c r="G59" i="2"/>
  <c r="H59" i="2" s="1"/>
  <c r="G72" i="2"/>
  <c r="H72" i="2" s="1"/>
  <c r="G131" i="2"/>
  <c r="H131" i="2" s="1"/>
  <c r="G116" i="2"/>
  <c r="H116" i="2" s="1"/>
  <c r="G181" i="2"/>
  <c r="H181" i="2" s="1"/>
  <c r="G76" i="2"/>
  <c r="H76" i="2" s="1"/>
  <c r="G77" i="2"/>
  <c r="H77" i="2" s="1"/>
  <c r="G200" i="2"/>
  <c r="H200" i="2" s="1"/>
  <c r="G355" i="2"/>
  <c r="H355" i="2" s="1"/>
  <c r="G357" i="2"/>
  <c r="H357" i="2" s="1"/>
  <c r="G236" i="2"/>
  <c r="H236" i="2" s="1"/>
  <c r="G235" i="2"/>
  <c r="H235" i="2" s="1"/>
  <c r="G202" i="2"/>
  <c r="H202" i="2" s="1"/>
  <c r="G344" i="2"/>
  <c r="H344" i="2" s="1"/>
  <c r="G337" i="2"/>
  <c r="H337" i="2" s="1"/>
  <c r="G82" i="2"/>
  <c r="H82" i="2" s="1"/>
  <c r="G83" i="2"/>
  <c r="H83" i="2" s="1"/>
  <c r="G338" i="2"/>
  <c r="H338" i="2" s="1"/>
  <c r="G362" i="2"/>
  <c r="H362" i="2" s="1"/>
  <c r="G363" i="2"/>
  <c r="H363" i="2" s="1"/>
  <c r="G361" i="2"/>
  <c r="H361" i="2" s="1"/>
  <c r="H266" i="1"/>
  <c r="G29" i="3"/>
  <c r="H29" i="3" s="1"/>
  <c r="G30" i="3"/>
  <c r="H30" i="3" s="1"/>
  <c r="G111" i="1"/>
  <c r="H111" i="1" s="1"/>
  <c r="G112" i="1"/>
  <c r="H112" i="1" s="1"/>
  <c r="G113" i="1"/>
  <c r="H113" i="1" s="1"/>
  <c r="G115" i="1"/>
  <c r="H115" i="1" s="1"/>
  <c r="G377" i="1"/>
  <c r="H377" i="1" s="1"/>
  <c r="G378" i="1"/>
  <c r="H378" i="1" s="1"/>
  <c r="G114" i="1"/>
  <c r="H114" i="1" s="1"/>
  <c r="H264" i="1"/>
</calcChain>
</file>

<file path=xl/sharedStrings.xml><?xml version="1.0" encoding="utf-8"?>
<sst xmlns="http://schemas.openxmlformats.org/spreadsheetml/2006/main" count="1050" uniqueCount="650">
  <si>
    <t>INTRODUCTION</t>
  </si>
  <si>
    <t>These tables show for each local government electoral area in New Zealand the following information:</t>
  </si>
  <si>
    <t>* The population</t>
  </si>
  <si>
    <t>* The number of members elected from each area</t>
  </si>
  <si>
    <t>* The population to member ratios for each area</t>
  </si>
  <si>
    <t>* Where applicable, the difference, for each area, from the average population to member ratio for the overall district, community, local board area or region (in both numerical and % terms)</t>
  </si>
  <si>
    <t>The populations used are the estimated resident population as at 30 June 2023 provided by the Statistics NZ. They use the 2018 census as their base.  The population estimates are based on customised Stats NZ's data which is licensed by Stats NZ for re-use under the Creative Commons Attribution 4.0 International licence.</t>
  </si>
  <si>
    <t>The local government boundaries used are those that  applied in the 2022 local elections.</t>
  </si>
  <si>
    <t>The % difference column shows the calculation applied when determining whether an area complies with the +/-10% rule in section 19V(2) of the Local Electoral Act 2001.  Where this difference falls outside the +/-10% range it is shown in bold.</t>
  </si>
  <si>
    <t>Further information about population estimates (including how they are calculated, rules for rounding and limitations of sub-national estimates) can be found on Stats NZ's website.</t>
  </si>
  <si>
    <t>Technical notes</t>
  </si>
  <si>
    <t>(a)</t>
  </si>
  <si>
    <t xml:space="preserve">The estimated resident population of an area in New Zealand is an estimate of all people who usually live in that area at a given date. It includes all residents present in New Zealand and counted by the census, residents who are temporarirly elsewhere in New Zealand and counted by the census, residents who are temporarliy overseas (who are not included in the census), and an adjustment for residents missed or counted more than once by the census (net census undercount). Visitors from elsewhere in New Zealand  and from overseas are excluded. </t>
  </si>
  <si>
    <t>(b)</t>
  </si>
  <si>
    <t xml:space="preserve">The estimated Māori electoral population of each area at 30 June 2023 is based on the estimated resident Māori descent population at 30 June 2018 updated for births, deaths and net migration between 1 July 2018 and the date of estimate.
</t>
  </si>
  <si>
    <t>(c)</t>
  </si>
  <si>
    <t xml:space="preserve">For each area, the Māori electoral population at 30 June 2023 is derived by applying a ratio to the estimated resident population of Māori descent at 30 June 2023; this ratio is attained by dividing the number of people of Māori descent who were on the Māori electoral roll by the number of people of Māori descent who were on either the general or Māori electoral roll. The general electoral population is calculated as the difference between the estimated resident population and the Māori electoral population.
</t>
  </si>
  <si>
    <t>(d)</t>
  </si>
  <si>
    <t xml:space="preserve">The following rounding rules have applied: 
</t>
  </si>
  <si>
    <t>* Where total population is less than 10,000 figures have been rounded to the nearest 10.</t>
  </si>
  <si>
    <t>*  Figures in the range 10,000-19,999 have been rounded to the nearest 50.</t>
  </si>
  <si>
    <t>* Otherwise figures have been rounded to the nearest 100.</t>
  </si>
  <si>
    <t>(e)</t>
  </si>
  <si>
    <t>Due to independent calculation of populations at specific geographic levels and because of rounding, the total sum for electorakl areas in a district or region may not equal the separate estimates for the district or region as a whole.</t>
  </si>
  <si>
    <t>Local Government Commission</t>
  </si>
  <si>
    <t>TERRITORIAL AUTHORITIES</t>
  </si>
  <si>
    <t>DISTRICT</t>
  </si>
  <si>
    <t>WARD</t>
  </si>
  <si>
    <t>Population</t>
  </si>
  <si>
    <t>Members</t>
  </si>
  <si>
    <t>Population- member ratio</t>
  </si>
  <si>
    <t>Difference from quota</t>
  </si>
  <si>
    <t>% Difference from quota</t>
  </si>
  <si>
    <t>Far North District</t>
  </si>
  <si>
    <t>General wards</t>
  </si>
  <si>
    <t>Te Hiku General Ward</t>
  </si>
  <si>
    <t>Bay of Islands-Whangaroa General Ward</t>
  </si>
  <si>
    <t>Kaikohe-Hokianga General Ward</t>
  </si>
  <si>
    <t>Total</t>
  </si>
  <si>
    <t>Ngā Tai o Tokerau Māori Ward</t>
  </si>
  <si>
    <t>District total</t>
  </si>
  <si>
    <t>Whangarei District</t>
  </si>
  <si>
    <t>Mangakahia-Maungatapere General Ward</t>
  </si>
  <si>
    <t>Hikurangi-Coastal General Ward</t>
  </si>
  <si>
    <t>Whangārei Heads General Ward</t>
  </si>
  <si>
    <t>Whangārei Urban General Ward</t>
  </si>
  <si>
    <t>Bream Bay General Ward</t>
  </si>
  <si>
    <t>Subtotal</t>
  </si>
  <si>
    <t>Whangarei District Māori Ward</t>
  </si>
  <si>
    <t>Kaipara District</t>
  </si>
  <si>
    <t>Wairoa General Ward</t>
  </si>
  <si>
    <t>Otamatea General Ward</t>
  </si>
  <si>
    <t>Kaiwaka-Mangawhai General Ward</t>
  </si>
  <si>
    <t>Te Moananui o Kaipara Māori Ward</t>
  </si>
  <si>
    <t>Auckland</t>
  </si>
  <si>
    <t>Rodney Ward</t>
  </si>
  <si>
    <t>Albany Ward</t>
  </si>
  <si>
    <t>North Shore Ward</t>
  </si>
  <si>
    <t>Waitākere Ward</t>
  </si>
  <si>
    <t>Waitematā and Gulf Ward</t>
  </si>
  <si>
    <t>Whau Ward</t>
  </si>
  <si>
    <t>Albert-Eden-Puketāpapa Ward</t>
  </si>
  <si>
    <t>Ōrākei Ward</t>
  </si>
  <si>
    <t>Maungakiekie-Tāmaki Ward</t>
  </si>
  <si>
    <t>Howick Ward</t>
  </si>
  <si>
    <t>Manukau Ward</t>
  </si>
  <si>
    <t>Manurewa-Papakura Ward</t>
  </si>
  <si>
    <t>Franklin Ward</t>
  </si>
  <si>
    <t>Thames-Coromandel District</t>
  </si>
  <si>
    <t>Coromandel-Colville Ward</t>
  </si>
  <si>
    <t>Mercury Bay Ward</t>
  </si>
  <si>
    <t>Thames Ward</t>
  </si>
  <si>
    <t>South Eastern Ward</t>
  </si>
  <si>
    <t>Hauraki District</t>
  </si>
  <si>
    <t>Plains Ward</t>
  </si>
  <si>
    <t>Paeroa Ward</t>
  </si>
  <si>
    <t>Waihi Ward</t>
  </si>
  <si>
    <t>Waikato District</t>
  </si>
  <si>
    <t>Tuakau-Pōkeno General Ward</t>
  </si>
  <si>
    <t>Western Districts General Ward</t>
  </si>
  <si>
    <t>Awaroa-Maramarua General Ward</t>
  </si>
  <si>
    <t>Warerenga-Whitikahu General Ward</t>
  </si>
  <si>
    <t>Tamahere-Woodlands General Ward</t>
  </si>
  <si>
    <t>Huntly General Ward</t>
  </si>
  <si>
    <t>Newcastle-Ngāruawāhia General Ward</t>
  </si>
  <si>
    <t>Whāingaroa General Ward</t>
  </si>
  <si>
    <t>Māori wards</t>
  </si>
  <si>
    <t>Tai Raro Takiwaa Maaori Ward</t>
  </si>
  <si>
    <t>Tai Runga Takiwaa Maaori Ward</t>
  </si>
  <si>
    <t>Matamata-Piako District</t>
  </si>
  <si>
    <t>Morrinsville General Ward</t>
  </si>
  <si>
    <t>Te Aroha General Ward</t>
  </si>
  <si>
    <t>Matamata General Ward</t>
  </si>
  <si>
    <t>Te Toa Horopū ā Matamata-Piako Māori Ward</t>
  </si>
  <si>
    <t>Hamilton City</t>
  </si>
  <si>
    <t>West General Ward</t>
  </si>
  <si>
    <t>East General Ward</t>
  </si>
  <si>
    <t>Kirikiriroa Maaori Ward</t>
  </si>
  <si>
    <t>Waipa District</t>
  </si>
  <si>
    <t>Pirongia-Kakepuku General Ward</t>
  </si>
  <si>
    <t>Cambridge General Ward</t>
  </si>
  <si>
    <t>Maungatautari General Ward</t>
  </si>
  <si>
    <t>Te Awamutu-Kihikihi General Ward</t>
  </si>
  <si>
    <t>Waipā Māori Ward</t>
  </si>
  <si>
    <t>Ōtorohanga District</t>
  </si>
  <si>
    <t>Kāwhia-Tihiroa General Ward</t>
  </si>
  <si>
    <t>Waipā General Ward</t>
  </si>
  <si>
    <t>Kio Kio-Korakonui General Ward</t>
  </si>
  <si>
    <t>Ōtorohanga General Ward</t>
  </si>
  <si>
    <t>Wharepuhunga General Ward</t>
  </si>
  <si>
    <t>Rangiātea Māori Ward</t>
  </si>
  <si>
    <t>South Waikato District</t>
  </si>
  <si>
    <t>Tirau Ward</t>
  </si>
  <si>
    <t>Putāruru Ward</t>
  </si>
  <si>
    <t>Tokoroa Ward</t>
  </si>
  <si>
    <t>Waitomo District</t>
  </si>
  <si>
    <t>Waitomo Rural Ward</t>
  </si>
  <si>
    <t>Te Kuiti Ward</t>
  </si>
  <si>
    <t>Taupo District</t>
  </si>
  <si>
    <t>Mangakino-Pouakani General Ward</t>
  </si>
  <si>
    <t>Taupō General Ward</t>
  </si>
  <si>
    <t>Turangi-Tongariro General Ward</t>
  </si>
  <si>
    <t>Taupō East Rural General Ward</t>
  </si>
  <si>
    <t>Te Papamārearea Māori Ward</t>
  </si>
  <si>
    <t>Western Bay of Plenty District</t>
  </si>
  <si>
    <t>Katikati-Waihi Beach Ward</t>
  </si>
  <si>
    <t>Maketu-Te Puke Ward</t>
  </si>
  <si>
    <t>Kaimai Ward</t>
  </si>
  <si>
    <t>Tauranga City</t>
  </si>
  <si>
    <t>Mauao/Mount Maunganui General Ward</t>
  </si>
  <si>
    <t>Matua-Otūmoetai General Ward</t>
  </si>
  <si>
    <t>Te Papa General Ward</t>
  </si>
  <si>
    <t>Bethlehem General Ward</t>
  </si>
  <si>
    <t>Tauriko General Ward</t>
  </si>
  <si>
    <t>Welcome Bay General Ward</t>
  </si>
  <si>
    <t>Arataki General Ward</t>
  </si>
  <si>
    <t>Pāpāmoa General Ward</t>
  </si>
  <si>
    <t>Te Awanui Māori Ward</t>
  </si>
  <si>
    <t>Rotorua District</t>
  </si>
  <si>
    <t>Rotorua Rural General Ward</t>
  </si>
  <si>
    <t>Te Ipu Wai Auraki General Ward</t>
  </si>
  <si>
    <t>Te Ipu Wai Taketake Māori Ward</t>
  </si>
  <si>
    <t>Whakatane District</t>
  </si>
  <si>
    <t>Rangitāiki General Ward</t>
  </si>
  <si>
    <t>Whakatāne-Ōhope General Ward</t>
  </si>
  <si>
    <t>Te Urewera General Ward</t>
  </si>
  <si>
    <t>Rangitāiki Māori Ward</t>
  </si>
  <si>
    <t>Toi ki Uta Māori Ward</t>
  </si>
  <si>
    <t>Kapu te rangi Māori Ward</t>
  </si>
  <si>
    <t>Kawerau District</t>
  </si>
  <si>
    <t>At large</t>
  </si>
  <si>
    <t>Ōpōtiki District</t>
  </si>
  <si>
    <t>Coast Ward</t>
  </si>
  <si>
    <t>Waioeka-Waiōtahe-Otara Ward</t>
  </si>
  <si>
    <t>Ōpōtiki Ward</t>
  </si>
  <si>
    <t>Gisborne District</t>
  </si>
  <si>
    <t>Tairāwhiti General Ward</t>
  </si>
  <si>
    <t>Tairāwhiti Māori Ward</t>
  </si>
  <si>
    <t>Wairoa District</t>
  </si>
  <si>
    <t>Wairoa Māori Ward</t>
  </si>
  <si>
    <t>Hastings District</t>
  </si>
  <si>
    <t>Mohaka General Ward</t>
  </si>
  <si>
    <t>Heretaunga General Ward</t>
  </si>
  <si>
    <t>Hastings-Havelock North General Ward</t>
  </si>
  <si>
    <t>Flaxmere General Ward</t>
  </si>
  <si>
    <t>Kahurānaki General Ward</t>
  </si>
  <si>
    <t>Takitimu Māori Ward</t>
  </si>
  <si>
    <t>Napier City</t>
  </si>
  <si>
    <t>Ahuriri Ward</t>
  </si>
  <si>
    <t>Onekawa-Tamatea Ward</t>
  </si>
  <si>
    <t>Nelson Park Ward</t>
  </si>
  <si>
    <t>Taradale Ward</t>
  </si>
  <si>
    <t>Central Hawke's Bay District</t>
  </si>
  <si>
    <t>Aramoana-Ruahine Ward</t>
  </si>
  <si>
    <t>Ruataniwha Ward</t>
  </si>
  <si>
    <t>New Plymouth District</t>
  </si>
  <si>
    <t>Kaitake-Ngāmotu General</t>
  </si>
  <si>
    <t>North General Ward</t>
  </si>
  <si>
    <t>Kōhanga Moa General Ward</t>
  </si>
  <si>
    <t>Te Purutanga Mauri Pūmanawa Māori Ward</t>
  </si>
  <si>
    <t>Stratford District</t>
  </si>
  <si>
    <t>Stratford Rural General Ward</t>
  </si>
  <si>
    <t>Stratford Urban General Ward</t>
  </si>
  <si>
    <t>Stratford Māori Ward</t>
  </si>
  <si>
    <t>South Taranaki District</t>
  </si>
  <si>
    <t>Taranaki Coastal General Ward</t>
  </si>
  <si>
    <t>Eltham-Kaponga General Ward</t>
  </si>
  <si>
    <t>Te Hāwera General Ward</t>
  </si>
  <si>
    <t>Pātea General Ward</t>
  </si>
  <si>
    <t>Te Kūrae Māori Ward</t>
  </si>
  <si>
    <t>Te Tai Tonga Māori Ward</t>
  </si>
  <si>
    <t>Ruapehu District</t>
  </si>
  <si>
    <t>Ruapehu General Ward</t>
  </si>
  <si>
    <t>Ruapehu Māori Ward</t>
  </si>
  <si>
    <t>Whanganui District</t>
  </si>
  <si>
    <t>Rangitikei District</t>
  </si>
  <si>
    <t>Northern General Ward</t>
  </si>
  <si>
    <t>Central General Ward</t>
  </si>
  <si>
    <t>Southern General Ward</t>
  </si>
  <si>
    <t>Tiikeitia ki Uta (Inland) Māori Ward</t>
  </si>
  <si>
    <t>Tiikeitia ki Tai (Coastal) Māori Ward</t>
  </si>
  <si>
    <t>Manawatu District</t>
  </si>
  <si>
    <t>Manawatū Rural General Ward</t>
  </si>
  <si>
    <t>Feilding General Ward</t>
  </si>
  <si>
    <t>Ngā Tapuae o Matangi Māori Ward</t>
  </si>
  <si>
    <t>Palmerston North City</t>
  </si>
  <si>
    <t>Te Hirawanui General Ward</t>
  </si>
  <si>
    <t>Te Pūao Māori Ward</t>
  </si>
  <si>
    <t>Tararua District</t>
  </si>
  <si>
    <t>North Tararua General Ward</t>
  </si>
  <si>
    <t>South Tararua General Ward</t>
  </si>
  <si>
    <t>Tamaki nui-a-Rua Maori Ward</t>
  </si>
  <si>
    <t>Horowhenua District</t>
  </si>
  <si>
    <t>Kere Kere General Ward</t>
  </si>
  <si>
    <t>Miranui General Ward</t>
  </si>
  <si>
    <t>Levin General Ward</t>
  </si>
  <si>
    <t>Waiopehu General Ward</t>
  </si>
  <si>
    <t>Horowhenua Māori Ward</t>
  </si>
  <si>
    <t>Kapiti Coast District</t>
  </si>
  <si>
    <t>Ōtaki Ward</t>
  </si>
  <si>
    <t>Paraparaumu Ward</t>
  </si>
  <si>
    <t>Waikanae Ward</t>
  </si>
  <si>
    <t>Paekākāriki-Raumati Ward</t>
  </si>
  <si>
    <t>Porirua City</t>
  </si>
  <si>
    <t>Pāuatahanui General Ward</t>
  </si>
  <si>
    <t>Onepoto General Ward</t>
  </si>
  <si>
    <t>Parirua Māori Ward</t>
  </si>
  <si>
    <t>Upper Hutt City</t>
  </si>
  <si>
    <t>Lower Hutt City</t>
  </si>
  <si>
    <t>Western Ward</t>
  </si>
  <si>
    <t>Harbour Ward</t>
  </si>
  <si>
    <t>Northern Ward</t>
  </si>
  <si>
    <t>Central Ward</t>
  </si>
  <si>
    <t>Eastern Ward</t>
  </si>
  <si>
    <t>Wainuiomata Ward</t>
  </si>
  <si>
    <t>Wellington City</t>
  </si>
  <si>
    <t>Takapū/Northern General Ward</t>
  </si>
  <si>
    <t>Wharangi/Onslow-Western General Ward</t>
  </si>
  <si>
    <t>Pukehīnau/Lambton General Ward</t>
  </si>
  <si>
    <t>Motukairangi/Eastern General Ward</t>
  </si>
  <si>
    <t>Paekawakawa/Southern General Ward</t>
  </si>
  <si>
    <t>Te Whanagnui-a-Tara Māori Ward</t>
  </si>
  <si>
    <t>Masterton District</t>
  </si>
  <si>
    <t>Masterton/Whakaoriori General Ward</t>
  </si>
  <si>
    <t>Masterton/Whakaoriori Māori Ward</t>
  </si>
  <si>
    <t>Carterton District</t>
  </si>
  <si>
    <t>South Wairarapa District</t>
  </si>
  <si>
    <t>Greytown Ward</t>
  </si>
  <si>
    <t>Featherston Ward</t>
  </si>
  <si>
    <t>Martinborough Ward</t>
  </si>
  <si>
    <t>Tasman District</t>
  </si>
  <si>
    <t>Golden Bay Ward</t>
  </si>
  <si>
    <t>Lakes-Murchison Ward</t>
  </si>
  <si>
    <t>Moutere-Waimea Ward</t>
  </si>
  <si>
    <t>Motueka Ward</t>
  </si>
  <si>
    <t>Richmond Ward</t>
  </si>
  <si>
    <t>Nelson City</t>
  </si>
  <si>
    <t>Stoke-Tāhunanui General Ward</t>
  </si>
  <si>
    <t>Whakatū Māori Ward</t>
  </si>
  <si>
    <t>Marlborough  District</t>
  </si>
  <si>
    <t>Marlborough Sounds General Ward</t>
  </si>
  <si>
    <t>Wairau-Awatere General Ward</t>
  </si>
  <si>
    <t>Blenheim General Ward</t>
  </si>
  <si>
    <t>Marlborough Māori Ward</t>
  </si>
  <si>
    <t>Kaikoura District</t>
  </si>
  <si>
    <t>Buller District</t>
  </si>
  <si>
    <t>Seddon Ward</t>
  </si>
  <si>
    <t>Inangahua Ward</t>
  </si>
  <si>
    <t>Westport Ward</t>
  </si>
  <si>
    <t>Grey District</t>
  </si>
  <si>
    <t>Southern Ward</t>
  </si>
  <si>
    <t>Westland District</t>
  </si>
  <si>
    <t>Hokitika Ward</t>
  </si>
  <si>
    <t>Hurunui District</t>
  </si>
  <si>
    <t>West Ward</t>
  </si>
  <si>
    <t>East Ward</t>
  </si>
  <si>
    <t>South Ward</t>
  </si>
  <si>
    <t>Waimakariri District</t>
  </si>
  <si>
    <t>Oxford-Ohoka Ward</t>
  </si>
  <si>
    <t>Rangiora-Ashley Ward</t>
  </si>
  <si>
    <t>Kaiapoi-Woodend Ward</t>
  </si>
  <si>
    <t>Christchurch City</t>
  </si>
  <si>
    <t>Harewood Ward</t>
  </si>
  <si>
    <t>Waimairi Ward</t>
  </si>
  <si>
    <t>Papanui Ward</t>
  </si>
  <si>
    <t>Fendalton Ward</t>
  </si>
  <si>
    <t>Innes Ward</t>
  </si>
  <si>
    <t>Burwood Ward</t>
  </si>
  <si>
    <t>Coastal Ward</t>
  </si>
  <si>
    <t>Hornby Ward</t>
  </si>
  <si>
    <t>Halswell Ward</t>
  </si>
  <si>
    <t>Riccarton Ward</t>
  </si>
  <si>
    <t>Spreydon Ward</t>
  </si>
  <si>
    <t>Cashmere Ward</t>
  </si>
  <si>
    <t>Linwood Ward</t>
  </si>
  <si>
    <t>Heathcote Ward</t>
  </si>
  <si>
    <t>Banks Peninsula Ward</t>
  </si>
  <si>
    <t>Selwyn District</t>
  </si>
  <si>
    <t>Malvern Ward</t>
  </si>
  <si>
    <t>Rolleston Ward</t>
  </si>
  <si>
    <t>Ellesmere Ward</t>
  </si>
  <si>
    <t>Springs Ward</t>
  </si>
  <si>
    <t>Ashburton District</t>
  </si>
  <si>
    <t>Ashburton Ward</t>
  </si>
  <si>
    <t>Timaru District</t>
  </si>
  <si>
    <t>Geraldine Ward</t>
  </si>
  <si>
    <t>Pleasant Point-Temuka Ward</t>
  </si>
  <si>
    <t>Timaru Ward</t>
  </si>
  <si>
    <t>Mackenzie District</t>
  </si>
  <si>
    <t>Pukaki Ward</t>
  </si>
  <si>
    <t>Opuha Ward</t>
  </si>
  <si>
    <t>Tekapo Ward</t>
  </si>
  <si>
    <t>Waimate District</t>
  </si>
  <si>
    <t>Hakataramea-Waihaorunga Ward</t>
  </si>
  <si>
    <t>Pareora-Otaio-Makikihi Ward</t>
  </si>
  <si>
    <t>Lower Waihao Ward</t>
  </si>
  <si>
    <t>Waimate Ward</t>
  </si>
  <si>
    <t>Chatham Islands Territory</t>
  </si>
  <si>
    <t>Waitaki District</t>
  </si>
  <si>
    <t>Oamaru Ward</t>
  </si>
  <si>
    <t>Waihemo Ward</t>
  </si>
  <si>
    <t>Corriedale Ward</t>
  </si>
  <si>
    <t>Central Otago District</t>
  </si>
  <si>
    <t>Cromwell Ward</t>
  </si>
  <si>
    <t>Vincent Ward</t>
  </si>
  <si>
    <t>Maniototo Ward</t>
  </si>
  <si>
    <t>Teviot Valley Ward</t>
  </si>
  <si>
    <t>Queenstown-Lakes District</t>
  </si>
  <si>
    <t>Queenstown-Whakatipu Ward</t>
  </si>
  <si>
    <t>Wānaka-Upper Clutha Ward</t>
  </si>
  <si>
    <t>Arrowtown-Kawarau Ward</t>
  </si>
  <si>
    <t>Dunedin City</t>
  </si>
  <si>
    <t>Clutha District</t>
  </si>
  <si>
    <t>West Otago Ward</t>
  </si>
  <si>
    <t>Clinton Ward</t>
  </si>
  <si>
    <t>Lawrence-Tuapeka Ward</t>
  </si>
  <si>
    <t>Balclutha Ward</t>
  </si>
  <si>
    <t>Catlins Ward</t>
  </si>
  <si>
    <t>Bruce Ward</t>
  </si>
  <si>
    <t>Kaitangata-Matau Ward</t>
  </si>
  <si>
    <t>Clutha Valley Ward</t>
  </si>
  <si>
    <t>Southland District</t>
  </si>
  <si>
    <t>Maraora Waimea Ward</t>
  </si>
  <si>
    <t>Waiau Aparima Ward</t>
  </si>
  <si>
    <t>Oreti Ward</t>
  </si>
  <si>
    <t>Waihopai Toetoe Ward</t>
  </si>
  <si>
    <t>Stewart Island/Rakiura Ward</t>
  </si>
  <si>
    <t>Gore District</t>
  </si>
  <si>
    <t>Waikaka Ward</t>
  </si>
  <si>
    <t>Kaiwera-Waimumu Ward</t>
  </si>
  <si>
    <t>Gore Ward</t>
  </si>
  <si>
    <t>Mataura Ward</t>
  </si>
  <si>
    <t>Invercargill City</t>
  </si>
  <si>
    <t>COMMUNITY BOARDS AND LOCAL BOARDS</t>
  </si>
  <si>
    <t>COMMUNITY/LOCAL BOARD AREA &amp; SUBDIVISION</t>
  </si>
  <si>
    <t>Te Hiku Community</t>
  </si>
  <si>
    <t>Bay of Islands-Whangaroa Community</t>
  </si>
  <si>
    <t>Kaikohe-Hokianga Community</t>
  </si>
  <si>
    <t>North Cape Subdivision</t>
  </si>
  <si>
    <t>Whatuwhiwhi Subdivision</t>
  </si>
  <si>
    <t>Doubtless Bay Subdivision</t>
  </si>
  <si>
    <t>Kaitāia Subdivision</t>
  </si>
  <si>
    <t>Whangaroa Subdivision</t>
  </si>
  <si>
    <t>Waipapa Subdivision</t>
  </si>
  <si>
    <t>Kerikeri Subdivision</t>
  </si>
  <si>
    <t>Paihia Subdivision</t>
  </si>
  <si>
    <t>Kawakawa-Moerewa Subdivision</t>
  </si>
  <si>
    <t>Russell-Ōpua Subdivision</t>
  </si>
  <si>
    <t>North Hokianga Subdivision</t>
  </si>
  <si>
    <t>South Hokianga Subdivision</t>
  </si>
  <si>
    <t>Kaikohe Subdivision</t>
  </si>
  <si>
    <t>No communities</t>
  </si>
  <si>
    <t>Rodney Local Board Area</t>
  </si>
  <si>
    <t>Hibiscus and Bays Local Board Area</t>
  </si>
  <si>
    <t>Upper Harbour Local Board Area</t>
  </si>
  <si>
    <t>Kaipātiki Local Board Area</t>
  </si>
  <si>
    <t>Devonport-Takapuna Local Board Area</t>
  </si>
  <si>
    <t>Henderson-Massey Local Board Area</t>
  </si>
  <si>
    <t>Waitākere Ranges Local Board Area</t>
  </si>
  <si>
    <t>Aotea/Great Barrier Local Board Area</t>
  </si>
  <si>
    <t>Waiheke Local Board Area</t>
  </si>
  <si>
    <t>Waitematā Local Board Area</t>
  </si>
  <si>
    <t>Whau Local Board Area</t>
  </si>
  <si>
    <t>Albert-Eden Local Board Area</t>
  </si>
  <si>
    <t>Puketāpapa Local Board Area</t>
  </si>
  <si>
    <t>Ōrākei Local Board Area</t>
  </si>
  <si>
    <t>Maungakiekie-Tāmaki Local Board Area</t>
  </si>
  <si>
    <t>Howick Local Board Area</t>
  </si>
  <si>
    <t>Māngere-Ōtāhuhu Local Board Area</t>
  </si>
  <si>
    <t>Ōtara-Papatoetoe Local Board Area</t>
  </si>
  <si>
    <t>Manurewa Local Board Area</t>
  </si>
  <si>
    <t>Papakura Local Board Area</t>
  </si>
  <si>
    <t>Franklin Local Board Area</t>
  </si>
  <si>
    <t>Wellsford Subdivision</t>
  </si>
  <si>
    <t>Warkworth Subdivision</t>
  </si>
  <si>
    <t>Kumeū Subdivision</t>
  </si>
  <si>
    <t>Dairy Flat Subdivision</t>
  </si>
  <si>
    <t>Hibiscus Coast and Bays Local Board Area</t>
  </si>
  <si>
    <t>Hibiscus Coast Subdivision</t>
  </si>
  <si>
    <t>East Coast Bays Subdivision</t>
  </si>
  <si>
    <t>Ōwairaka Subdivision</t>
  </si>
  <si>
    <t>Maungawhau Subdovision</t>
  </si>
  <si>
    <t>Maungakiekie-Tamaki Local Board Area</t>
  </si>
  <si>
    <t>Maungakiekie Subdivision</t>
  </si>
  <si>
    <t>Tamaki Subdivision</t>
  </si>
  <si>
    <t>Pakuranga Subdivision</t>
  </si>
  <si>
    <t>Howick Subdivision</t>
  </si>
  <si>
    <t>Botany Subdivision</t>
  </si>
  <si>
    <t>Otara-Papatoetoe Local Board Area</t>
  </si>
  <si>
    <t>Papatoetoe Subdivision</t>
  </si>
  <si>
    <t>Ōtara Subdivision</t>
  </si>
  <si>
    <t>Waiuku Subdivision</t>
  </si>
  <si>
    <t>Pukekohe Subdivision</t>
  </si>
  <si>
    <t>Wairoa Subdivision</t>
  </si>
  <si>
    <t>Coromandel-Colville Community</t>
  </si>
  <si>
    <t>Mercury Bay Community</t>
  </si>
  <si>
    <t>Thames Community</t>
  </si>
  <si>
    <t>Tairua-Pāuanui Community</t>
  </si>
  <si>
    <t>Whangamatā Community</t>
  </si>
  <si>
    <t>Taupiri Community</t>
  </si>
  <si>
    <t>Huntly Community</t>
  </si>
  <si>
    <t>Ngāruawāhia Community</t>
  </si>
  <si>
    <t>Raglan Community</t>
  </si>
  <si>
    <t>Rural-Port Waikato Community</t>
  </si>
  <si>
    <t>Tuakau Community</t>
  </si>
  <si>
    <t>Area outside community</t>
  </si>
  <si>
    <t>North Subdivision</t>
  </si>
  <si>
    <t>South Subdivision</t>
  </si>
  <si>
    <t>Cambridge Community</t>
  </si>
  <si>
    <t>Te Awamutu-Kihikihi Community</t>
  </si>
  <si>
    <t>Cambridge Subdivision</t>
  </si>
  <si>
    <t>Maungatautari Subdivision</t>
  </si>
  <si>
    <t>Te Awamutu-Kihikihi Subdivision</t>
  </si>
  <si>
    <t>Kakepuku Subdivision</t>
  </si>
  <si>
    <t>Kāwhia Community</t>
  </si>
  <si>
    <t>Ōtorohanga Community</t>
  </si>
  <si>
    <t>Aotea Subdivision</t>
  </si>
  <si>
    <t>Kāwhia Subdivision</t>
  </si>
  <si>
    <t>Tirau Community</t>
  </si>
  <si>
    <t>Katikati Community</t>
  </si>
  <si>
    <t>Omokoroa Community</t>
  </si>
  <si>
    <t>Te Puke Community</t>
  </si>
  <si>
    <t>Maketu Community</t>
  </si>
  <si>
    <t>Waihi Beach Community</t>
  </si>
  <si>
    <t>Rotorua Lakes Community</t>
  </si>
  <si>
    <t>Rotorua Rural Community</t>
  </si>
  <si>
    <t>Rangitāiki Community</t>
  </si>
  <si>
    <t>Tāneatua Community</t>
  </si>
  <si>
    <t>Murupara Community</t>
  </si>
  <si>
    <t>Whakatāne-Ōhope Community</t>
  </si>
  <si>
    <t>Galatea-Waiōhua Subdivision</t>
  </si>
  <si>
    <t>Murupara Subdivision</t>
  </si>
  <si>
    <t>Te Urewera Subdivision</t>
  </si>
  <si>
    <t>Ōpotiki District</t>
  </si>
  <si>
    <t>Coast Community</t>
  </si>
  <si>
    <t>Hastings District Rural Community</t>
  </si>
  <si>
    <t>Tūtira Subdivision</t>
  </si>
  <si>
    <t>Kaweka Subdivision</t>
  </si>
  <si>
    <t>Maraekākaho Subdivision</t>
  </si>
  <si>
    <t>Poukawa Subdivision</t>
  </si>
  <si>
    <t>Kaitake Community</t>
  </si>
  <si>
    <t>Waitara Community</t>
  </si>
  <si>
    <t>Clifton Community</t>
  </si>
  <si>
    <t>Inglewood Community</t>
  </si>
  <si>
    <t>Puketapu-Bell Block Community</t>
  </si>
  <si>
    <t>Taranaki Coastal Community</t>
  </si>
  <si>
    <t>Eltham-Kaponga Community</t>
  </si>
  <si>
    <t>Te Hāwera Community</t>
  </si>
  <si>
    <t>Pātea Community</t>
  </si>
  <si>
    <t>Ōwhango-National Park Community</t>
  </si>
  <si>
    <t>Waimarino-Waiouru Community</t>
  </si>
  <si>
    <t>Taumaruniui-Ōhura Community</t>
  </si>
  <si>
    <t>Wanganui Rural Community</t>
  </si>
  <si>
    <t>Whanganui Rural Community</t>
  </si>
  <si>
    <t>Whanganui Subdivision</t>
  </si>
  <si>
    <t>Kai Iwi Subdivision</t>
  </si>
  <si>
    <t>Kaitoke Subdivision</t>
  </si>
  <si>
    <t>Rātana Community</t>
  </si>
  <si>
    <t>Taihape Community</t>
  </si>
  <si>
    <t>Dannevirke Community</t>
  </si>
  <si>
    <t>Eketahuna Community</t>
  </si>
  <si>
    <t>Te Awahou Foxton Community</t>
  </si>
  <si>
    <t>Ōtaki Community</t>
  </si>
  <si>
    <t>Waikanae Community</t>
  </si>
  <si>
    <t>Paraparaumu Community</t>
  </si>
  <si>
    <t>Paekākāriki Community</t>
  </si>
  <si>
    <t>Raumati Community</t>
  </si>
  <si>
    <t>Petone Community</t>
  </si>
  <si>
    <t>Eastbourne Community</t>
  </si>
  <si>
    <t>Wainuiomata Community</t>
  </si>
  <si>
    <t>Mākara-Ōhāriu Community</t>
  </si>
  <si>
    <t>Tawa Community</t>
  </si>
  <si>
    <t>Greytown Community</t>
  </si>
  <si>
    <t>Featherston Community</t>
  </si>
  <si>
    <t>Martinborough Community</t>
  </si>
  <si>
    <t>Golden Bay Community</t>
  </si>
  <si>
    <t>Motueka Community</t>
  </si>
  <si>
    <t>Marlborough District</t>
  </si>
  <si>
    <t>Inangahua Community</t>
  </si>
  <si>
    <t>Hanmer Springs Community</t>
  </si>
  <si>
    <t>Oxford-Ohoka Community</t>
  </si>
  <si>
    <t>Rangiora-Ashley Community</t>
  </si>
  <si>
    <t>Woodend-Sefton Community</t>
  </si>
  <si>
    <t>Kaiapoi-Tuahiwi Community</t>
  </si>
  <si>
    <t>Oxford Subdivision</t>
  </si>
  <si>
    <t>Ohoka-Swannanoa Subdivision</t>
  </si>
  <si>
    <t>Rangiora Subdivision</t>
  </si>
  <si>
    <t>Ashley Subdivision</t>
  </si>
  <si>
    <t>Waipapa Papanui-Innes-Central Community</t>
  </si>
  <si>
    <t>Waimāero Fendalton-Waimairi-Harewood Community</t>
  </si>
  <si>
    <t>Waitai Coastal-Burwood-Linwood Community</t>
  </si>
  <si>
    <t>Waipuna Halswell-Hornby-Riccarton Community</t>
  </si>
  <si>
    <t>Waihoro Spreydon-Cashmere-Heathcote Community</t>
  </si>
  <si>
    <t>Te Pātaka o Rākaihautū Banks Peninsula Community</t>
  </si>
  <si>
    <t>Lyttelton Subdivision</t>
  </si>
  <si>
    <t>Mt Herbert Subdivision</t>
  </si>
  <si>
    <t>Wairewa Subdivision</t>
  </si>
  <si>
    <t>Akaroa Subdivision</t>
  </si>
  <si>
    <t>Malvern Community</t>
  </si>
  <si>
    <t>Malvern Area Community</t>
  </si>
  <si>
    <t>Tawera Subdivision</t>
  </si>
  <si>
    <t>Hawkins Subdivision</t>
  </si>
  <si>
    <t>West Melton Subdivision</t>
  </si>
  <si>
    <t>Methven Community</t>
  </si>
  <si>
    <t>Geraldine Community</t>
  </si>
  <si>
    <t>Pleasant Point Community</t>
  </si>
  <si>
    <t>Temuka Community</t>
  </si>
  <si>
    <t>Twizel Community</t>
  </si>
  <si>
    <t>Fairlie Community</t>
  </si>
  <si>
    <t>Tekapo Community</t>
  </si>
  <si>
    <t>Ahuriri Community</t>
  </si>
  <si>
    <t>Waihemo Community</t>
  </si>
  <si>
    <t>Cromwell Community</t>
  </si>
  <si>
    <t>Maniototo Community</t>
  </si>
  <si>
    <t>Vincent Community</t>
  </si>
  <si>
    <t>Teviot Valley Community</t>
  </si>
  <si>
    <t>Wānaka-Upper Clutha Community</t>
  </si>
  <si>
    <t>Strath Taieri Community</t>
  </si>
  <si>
    <t>Waikouaiti Coast Community</t>
  </si>
  <si>
    <t>Mosgiel-Taeri Community</t>
  </si>
  <si>
    <t>Saddle Hill Community</t>
  </si>
  <si>
    <t>West Harbour Community</t>
  </si>
  <si>
    <t>Otago Peninsula Community</t>
  </si>
  <si>
    <t>West Otago Community</t>
  </si>
  <si>
    <t>Lawrence-Tuapeka Community</t>
  </si>
  <si>
    <t>Wallace Takitimu Community</t>
  </si>
  <si>
    <t>Oreti Community</t>
  </si>
  <si>
    <t>Oraka Aparima Community</t>
  </si>
  <si>
    <t>Northern Community</t>
  </si>
  <si>
    <t>Waihopai Toetoe Community</t>
  </si>
  <si>
    <t>Stewart Island/Rakiura Community</t>
  </si>
  <si>
    <t>Fiordland Community</t>
  </si>
  <si>
    <t>Tuatapere Te Waewae Community</t>
  </si>
  <si>
    <t>Ardlussa Community</t>
  </si>
  <si>
    <t>Parawa-Fairlight Subdivision</t>
  </si>
  <si>
    <t>West Dome Subdivision</t>
  </si>
  <si>
    <t>Mid Dome Subdivision</t>
  </si>
  <si>
    <t>Hokonui Subdivision</t>
  </si>
  <si>
    <t>Midlands Subdivision</t>
  </si>
  <si>
    <t>Makarewa Subdivision</t>
  </si>
  <si>
    <t>Mataura Community</t>
  </si>
  <si>
    <t>Bluff Community</t>
  </si>
  <si>
    <t>REGIONAL COUNCILS</t>
  </si>
  <si>
    <t>REGION</t>
  </si>
  <si>
    <t>CONSTITUENCY</t>
  </si>
  <si>
    <t>Population-member ratio</t>
  </si>
  <si>
    <t>Northland Region</t>
  </si>
  <si>
    <t>General Constituencies</t>
  </si>
  <si>
    <t>Far North General Constituency</t>
  </si>
  <si>
    <t>Mid North General Constituency</t>
  </si>
  <si>
    <t>Kaipara General Constituency</t>
  </si>
  <si>
    <t>Bay of Islands-Whangaroa General Constituency</t>
  </si>
  <si>
    <t>Whangārei Central General Constituency</t>
  </si>
  <si>
    <t>Coastal Central General</t>
  </si>
  <si>
    <t>Coastal South General Constituency</t>
  </si>
  <si>
    <t>Māori Constituencies</t>
  </si>
  <si>
    <t>Te Raki Māori Constituency</t>
  </si>
  <si>
    <t>Region total</t>
  </si>
  <si>
    <t>Waikato Region</t>
  </si>
  <si>
    <t>Thames-Coromandel General Constituency</t>
  </si>
  <si>
    <t>Waikato General Constituency</t>
  </si>
  <si>
    <t>Waihou General Constituency</t>
  </si>
  <si>
    <t>Taupo-Rotorua General Constituency</t>
  </si>
  <si>
    <t>Hamilton General Constituency</t>
  </si>
  <si>
    <t>Waipa-King County General Constituency</t>
  </si>
  <si>
    <t>Nga Tai ki Uta Māori Constituency</t>
  </si>
  <si>
    <t>Nga Hau e Wha Māori Constituency</t>
  </si>
  <si>
    <t>Bay of Plenty Region</t>
  </si>
  <si>
    <t>Western Bay of Plenty General Constituency</t>
  </si>
  <si>
    <t>Tauranga General Constituency</t>
  </si>
  <si>
    <t>Rotorua General Constituency</t>
  </si>
  <si>
    <t>Eastern Bay of Plenty General Constituency</t>
  </si>
  <si>
    <t>Mauao Māori Constituency</t>
  </si>
  <si>
    <t>Okurei Māori Constituency</t>
  </si>
  <si>
    <t>Kohi Māori Constituency</t>
  </si>
  <si>
    <t>Hawke's Bay Region</t>
  </si>
  <si>
    <t>Wairoa General Constituency</t>
  </si>
  <si>
    <t>Ahuriri/Napier General Constituency</t>
  </si>
  <si>
    <t>Ngaruroro General Constituency</t>
  </si>
  <si>
    <t>Tamatea/Central Hawke's Bay General Constituency</t>
  </si>
  <si>
    <t>Heretaunga/Hastings General Constituency</t>
  </si>
  <si>
    <t>Māui ki te Raki Māori Constituency</t>
  </si>
  <si>
    <t>Māui ki te Tonga Māori Constituency</t>
  </si>
  <si>
    <t>Taranaki Region</t>
  </si>
  <si>
    <t>North Taranaki General Constituency</t>
  </si>
  <si>
    <t>New Plymouth General Constituency</t>
  </si>
  <si>
    <t>Stratford General  Constituency</t>
  </si>
  <si>
    <t>South Taranaki General Constituency</t>
  </si>
  <si>
    <t>Taranaki Māori Constituency</t>
  </si>
  <si>
    <t>Manawatū-Whanganui Region</t>
  </si>
  <si>
    <t>General constituencies</t>
  </si>
  <si>
    <t>Ruapehu General Constituency</t>
  </si>
  <si>
    <t>Whanganui General Constituency</t>
  </si>
  <si>
    <t>Manawatū-Rangitikei General Constituency</t>
  </si>
  <si>
    <t>Palmerston North General Constituency</t>
  </si>
  <si>
    <t>Horowhenua General Constituency</t>
  </si>
  <si>
    <t>Tararua General Constituency</t>
  </si>
  <si>
    <t>Raki Māori Constituency</t>
  </si>
  <si>
    <t>Tonga Māori Constituency</t>
  </si>
  <si>
    <t>Wellington Region</t>
  </si>
  <si>
    <t>Kāpiti Coast Constituency</t>
  </si>
  <si>
    <t>Porirua-Tawa Constituency</t>
  </si>
  <si>
    <t>Te Awa Kairangi ki Uta/Upper Hutt Constituency</t>
  </si>
  <si>
    <t>Te Awa Kairangi ki Tai/Lower Hutt Constituency</t>
  </si>
  <si>
    <t>Pōneke/Wellington Constituency</t>
  </si>
  <si>
    <t>Wairarapa Constituency</t>
  </si>
  <si>
    <t>West Coast Region</t>
  </si>
  <si>
    <t>Buller Constituecy</t>
  </si>
  <si>
    <t>Grey Constituency</t>
  </si>
  <si>
    <t>Westland Constituency</t>
  </si>
  <si>
    <t>Canterbury Region</t>
  </si>
  <si>
    <t>North Canterbury/Ōpukepuke Constituency</t>
  </si>
  <si>
    <t>Christchurch West/Ōpuna Constituency</t>
  </si>
  <si>
    <t>Mid-Canterbury/Ōpakihi Constituency</t>
  </si>
  <si>
    <t>South Canterbury/Ōtuhituhi Constituency</t>
  </si>
  <si>
    <t>Christchurch North East/Ōrei Constituency</t>
  </si>
  <si>
    <t>Christchurch Central/Ōhoko Constituency</t>
  </si>
  <si>
    <t>Christchurch South/Ōwhangai Constituency</t>
  </si>
  <si>
    <t>Otago Region</t>
  </si>
  <si>
    <t>Dunstan Constituency</t>
  </si>
  <si>
    <t>Moeraki Constituency</t>
  </si>
  <si>
    <t>Molyneux Constituency</t>
  </si>
  <si>
    <t>Dunedin Constituency</t>
  </si>
  <si>
    <t>Southland Region</t>
  </si>
  <si>
    <t>Fiordland Constituency</t>
  </si>
  <si>
    <t>Eastern-Dome Constituency</t>
  </si>
  <si>
    <t>Western Constituency</t>
  </si>
  <si>
    <t>Hokonui Constituency</t>
  </si>
  <si>
    <t>Southern Constituency</t>
  </si>
  <si>
    <t>Invercargill-Rakiura Constituency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</si>
</sst>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409]d\ mmmm\ yyyy;@"/>
  </numFmts>
  <fonts count="31"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b/>
      <sz val="14"/>
      <color theme="1"/>
      <name val="Calibri"/>
      <family val="2"/>
      <scheme val="minor"/>
    </font>
    <font>
      <i/>
      <sz val="12"/>
      <color theme="1"/>
      <name val="Calibri"/>
      <family val="2"/>
      <scheme val="minor"/>
    </font>
    <font>
      <sz val="12"/>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b/>
      <sz val="12"/>
      <name val="Calibri"/>
      <family val="2"/>
      <scheme val="minor"/>
    </font>
    <font>
      <b/>
      <sz val="11"/>
      <name val="Calibri"/>
      <family val="2"/>
      <scheme val="minor"/>
    </font>
    <font>
      <sz val="10"/>
      <name val="MS Sans Serif"/>
      <family val="2"/>
    </font>
    <font>
      <sz val="10"/>
      <name val="Calibri"/>
      <family val="2"/>
    </font>
    <font>
      <sz val="11"/>
      <name val="Calibri"/>
      <family val="2"/>
    </font>
    <font>
      <b/>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4"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4" fillId="8" borderId="8" applyNumberFormat="0" applyFont="0" applyAlignment="0" applyProtection="0"/>
    <xf numFmtId="0" fontId="21" fillId="0" borderId="0" applyNumberFormat="0" applyFill="0" applyBorder="0" applyAlignment="0" applyProtection="0"/>
    <xf numFmtId="0" fontId="1" fillId="0" borderId="9" applyNumberFormat="0" applyFill="0" applyAlignment="0" applyProtection="0"/>
    <xf numFmtId="0" fontId="22"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2"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2"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2"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2"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2"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0" borderId="0"/>
    <xf numFmtId="0" fontId="24" fillId="0" borderId="0"/>
    <xf numFmtId="0" fontId="24" fillId="0" borderId="0"/>
    <xf numFmtId="0" fontId="24" fillId="0" borderId="0"/>
    <xf numFmtId="0" fontId="27" fillId="0" borderId="0"/>
    <xf numFmtId="0" fontId="4" fillId="0" borderId="0"/>
    <xf numFmtId="0" fontId="23" fillId="0" borderId="0"/>
  </cellStyleXfs>
  <cellXfs count="47">
    <xf numFmtId="0" fontId="0" fillId="0" borderId="0" xfId="0"/>
    <xf numFmtId="0" fontId="1" fillId="0" borderId="0" xfId="0" applyFont="1"/>
    <xf numFmtId="0" fontId="1" fillId="0" borderId="0" xfId="0" applyFont="1" applyAlignment="1">
      <alignment horizontal="center" vertical="center"/>
    </xf>
    <xf numFmtId="0" fontId="2" fillId="0" borderId="0" xfId="0" applyFont="1"/>
    <xf numFmtId="0" fontId="3" fillId="0" borderId="0" xfId="0" applyFont="1"/>
    <xf numFmtId="0" fontId="5" fillId="0" borderId="0" xfId="0" applyFont="1"/>
    <xf numFmtId="3" fontId="2" fillId="0" borderId="0" xfId="0" applyNumberFormat="1" applyFont="1"/>
    <xf numFmtId="3" fontId="3" fillId="0" borderId="0" xfId="0" applyNumberFormat="1" applyFont="1"/>
    <xf numFmtId="0" fontId="3" fillId="0" borderId="0" xfId="0" applyFont="1" applyAlignment="1">
      <alignment horizontal="center"/>
    </xf>
    <xf numFmtId="3" fontId="3" fillId="0" borderId="0" xfId="1" applyNumberFormat="1" applyFont="1"/>
    <xf numFmtId="3" fontId="2" fillId="0" borderId="0" xfId="1" applyNumberFormat="1" applyFont="1" applyAlignment="1">
      <alignment horizontal="center" vertical="center" textRotation="90"/>
    </xf>
    <xf numFmtId="2" fontId="7" fillId="0" borderId="0" xfId="0" applyNumberFormat="1" applyFont="1"/>
    <xf numFmtId="0" fontId="7" fillId="0" borderId="0" xfId="0" applyFont="1"/>
    <xf numFmtId="3" fontId="7" fillId="0" borderId="0" xfId="0" applyNumberFormat="1" applyFont="1" applyAlignment="1">
      <alignment horizontal="right"/>
    </xf>
    <xf numFmtId="2" fontId="25" fillId="0" borderId="0" xfId="0" applyNumberFormat="1" applyFont="1"/>
    <xf numFmtId="0" fontId="3" fillId="0" borderId="0" xfId="0" applyFont="1" applyAlignment="1">
      <alignment horizontal="center" vertical="center"/>
    </xf>
    <xf numFmtId="0" fontId="6" fillId="0" borderId="0" xfId="0" applyFont="1"/>
    <xf numFmtId="0" fontId="1" fillId="0" borderId="0" xfId="0" applyFont="1" applyAlignment="1">
      <alignment horizontal="right" vertical="center" textRotation="90" wrapText="1"/>
    </xf>
    <xf numFmtId="0" fontId="5" fillId="0" borderId="0" xfId="0" applyFont="1" applyAlignment="1">
      <alignment vertical="center"/>
    </xf>
    <xf numFmtId="0" fontId="2" fillId="0" borderId="0" xfId="0" applyFont="1" applyAlignment="1">
      <alignment vertical="center"/>
    </xf>
    <xf numFmtId="0" fontId="5" fillId="0" borderId="0" xfId="0" applyFont="1" applyAlignment="1">
      <alignment wrapText="1"/>
    </xf>
    <xf numFmtId="0" fontId="1" fillId="0" borderId="0" xfId="0" applyFont="1" applyAlignment="1">
      <alignment horizontal="center" vertical="center" textRotation="90"/>
    </xf>
    <xf numFmtId="3" fontId="1" fillId="0" borderId="0" xfId="0" applyNumberFormat="1" applyFont="1" applyAlignment="1">
      <alignment horizontal="center" vertical="center" textRotation="90" wrapText="1"/>
    </xf>
    <xf numFmtId="2" fontId="26" fillId="0" borderId="0" xfId="0" applyNumberFormat="1" applyFont="1" applyAlignment="1">
      <alignment horizontal="right" vertical="center" textRotation="90" wrapText="1"/>
    </xf>
    <xf numFmtId="0" fontId="3" fillId="0" borderId="0" xfId="0" applyFont="1" applyAlignment="1">
      <alignment vertical="top"/>
    </xf>
    <xf numFmtId="0" fontId="2" fillId="0" borderId="0" xfId="0" applyFont="1" applyAlignment="1">
      <alignment vertical="top"/>
    </xf>
    <xf numFmtId="3" fontId="3" fillId="0" borderId="0" xfId="0" applyNumberFormat="1" applyFont="1" applyAlignment="1">
      <alignment horizontal="center"/>
    </xf>
    <xf numFmtId="0" fontId="28" fillId="0" borderId="0" xfId="0" applyFont="1" applyAlignment="1">
      <alignment vertical="top"/>
    </xf>
    <xf numFmtId="3" fontId="2" fillId="0" borderId="0" xfId="1" applyNumberFormat="1" applyFont="1"/>
    <xf numFmtId="3" fontId="7" fillId="0" borderId="0" xfId="0" applyNumberFormat="1" applyFont="1" applyAlignment="1">
      <alignment horizontal="center"/>
    </xf>
    <xf numFmtId="3" fontId="3" fillId="0" borderId="0" xfId="0" applyNumberFormat="1" applyFont="1" applyAlignment="1">
      <alignment horizontal="right"/>
    </xf>
    <xf numFmtId="3" fontId="2" fillId="0" borderId="0" xfId="0" applyNumberFormat="1" applyFont="1" applyAlignment="1">
      <alignment horizontal="right"/>
    </xf>
    <xf numFmtId="3" fontId="25" fillId="0" borderId="0" xfId="0" applyNumberFormat="1" applyFont="1" applyAlignment="1">
      <alignment horizontal="right"/>
    </xf>
    <xf numFmtId="3" fontId="2" fillId="0" borderId="0" xfId="0" applyNumberFormat="1" applyFont="1" applyAlignment="1">
      <alignment horizontal="center" vertical="center" textRotation="90"/>
    </xf>
    <xf numFmtId="0" fontId="1" fillId="0" borderId="0" xfId="0" applyFont="1" applyAlignment="1">
      <alignment horizontal="center" vertical="center" textRotation="90" wrapText="1"/>
    </xf>
    <xf numFmtId="0" fontId="26" fillId="0" borderId="0" xfId="0" applyFont="1" applyAlignment="1">
      <alignment horizontal="right" vertical="center" textRotation="90" wrapText="1"/>
    </xf>
    <xf numFmtId="0" fontId="30" fillId="0" borderId="0" xfId="0" applyFont="1"/>
    <xf numFmtId="0" fontId="30" fillId="0" borderId="0" xfId="0" applyFont="1"/>
    <xf numFmtId="164" fontId="30" fillId="0" borderId="0" xfId="0" applyNumberFormat="1" applyFont="1" applyAlignment="1">
      <alignment horizontal="left"/>
    </xf>
    <xf numFmtId="0" fontId="29" fillId="0" borderId="0" xfId="0" applyFont="1" applyAlignment="1">
      <alignment vertical="top" wrapText="1"/>
    </xf>
    <xf numFmtId="0" fontId="29" fillId="0" borderId="0" xfId="0" applyFont="1" applyAlignment="1">
      <alignment vertical="top"/>
    </xf>
    <xf numFmtId="0" fontId="28" fillId="0" borderId="0" xfId="0" applyFont="1" applyAlignment="1">
      <alignment vertical="top"/>
    </xf>
    <xf numFmtId="0" fontId="0" fillId="0" borderId="0" xfId="0" applyAlignment="1">
      <alignment wrapText="1"/>
    </xf>
    <xf numFmtId="0" fontId="0" fillId="0" borderId="0" xfId="0"/>
    <xf numFmtId="0" fontId="1" fillId="0" borderId="0" xfId="0" applyFont="1"/>
    <xf numFmtId="0" fontId="5" fillId="0" borderId="0" xfId="0" applyFont="1"/>
    <xf numFmtId="0" fontId="0" fillId="0" borderId="0" xfId="0" applyAlignment="1">
      <alignment vertical="top"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xr:uid="{B19AADE6-C36E-438E-AAA7-C0AB93415A55}"/>
    <cellStyle name="Normal 2 2" xfId="46" xr:uid="{69F876AE-D42B-4C23-9580-E889F26F1896}"/>
    <cellStyle name="Normal 2 2 2" xfId="49" xr:uid="{B20E2775-C879-47CB-932F-6414FFFB58A9}"/>
    <cellStyle name="Normal 2 3" xfId="45" xr:uid="{D920F08C-9C6F-4DA8-8172-CC4B88AB162E}"/>
    <cellStyle name="Normal 3" xfId="44" xr:uid="{0CF54415-C60F-4EF2-9D66-AEC7BD4A88E7}"/>
    <cellStyle name="Normal 3 2" xfId="48" xr:uid="{F74EE427-8656-440D-9EDD-E85463A6BB10}"/>
    <cellStyle name="Normal 4" xfId="47" xr:uid="{B464EE98-7E36-4118-A328-8000D3331068}"/>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17</xdr:row>
      <xdr:rowOff>0</xdr:rowOff>
    </xdr:from>
    <xdr:ext cx="7620" cy="30480"/>
    <xdr:pic>
      <xdr:nvPicPr>
        <xdr:cNvPr id="224" name="Picture 223" descr="null">
          <a:extLst>
            <a:ext uri="{FF2B5EF4-FFF2-40B4-BE49-F238E27FC236}">
              <a16:creationId xmlns:a16="http://schemas.microsoft.com/office/drawing/2014/main" id="{46C3AA21-8600-4070-8DEC-3CEB17A1C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5" name="Picture 1" descr="null">
          <a:extLst>
            <a:ext uri="{FF2B5EF4-FFF2-40B4-BE49-F238E27FC236}">
              <a16:creationId xmlns:a16="http://schemas.microsoft.com/office/drawing/2014/main" id="{B7877FE4-4E64-45A9-A2DC-FD3713232C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6" name="Picture 1" descr="null">
          <a:extLst>
            <a:ext uri="{FF2B5EF4-FFF2-40B4-BE49-F238E27FC236}">
              <a16:creationId xmlns:a16="http://schemas.microsoft.com/office/drawing/2014/main" id="{B3C84999-AD75-4CBD-B34D-63DA2489D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7" name="Picture 1" descr="null">
          <a:extLst>
            <a:ext uri="{FF2B5EF4-FFF2-40B4-BE49-F238E27FC236}">
              <a16:creationId xmlns:a16="http://schemas.microsoft.com/office/drawing/2014/main" id="{E1CD1E9F-CE70-43C5-8DDA-E34C5C7180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8" name="Picture 1" descr="null">
          <a:extLst>
            <a:ext uri="{FF2B5EF4-FFF2-40B4-BE49-F238E27FC236}">
              <a16:creationId xmlns:a16="http://schemas.microsoft.com/office/drawing/2014/main" id="{CABD985C-72CF-45AC-A162-E07EAA1A5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29" name="Picture 1" descr="null">
          <a:extLst>
            <a:ext uri="{FF2B5EF4-FFF2-40B4-BE49-F238E27FC236}">
              <a16:creationId xmlns:a16="http://schemas.microsoft.com/office/drawing/2014/main" id="{DF3ACC86-0174-4F9F-A11A-2E008EF64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0" name="Picture 1" descr="null">
          <a:extLst>
            <a:ext uri="{FF2B5EF4-FFF2-40B4-BE49-F238E27FC236}">
              <a16:creationId xmlns:a16="http://schemas.microsoft.com/office/drawing/2014/main" id="{8A91AC03-8682-43F1-B478-E58256EF2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1" name="Picture 1" descr="null">
          <a:extLst>
            <a:ext uri="{FF2B5EF4-FFF2-40B4-BE49-F238E27FC236}">
              <a16:creationId xmlns:a16="http://schemas.microsoft.com/office/drawing/2014/main" id="{7273E5E2-7433-4943-B380-D0F530252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2" name="Picture 1" descr="null">
          <a:extLst>
            <a:ext uri="{FF2B5EF4-FFF2-40B4-BE49-F238E27FC236}">
              <a16:creationId xmlns:a16="http://schemas.microsoft.com/office/drawing/2014/main" id="{1E3B01D5-6AD1-497D-B3C5-AEDC9D4FFB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3" name="Picture 1" descr="null">
          <a:extLst>
            <a:ext uri="{FF2B5EF4-FFF2-40B4-BE49-F238E27FC236}">
              <a16:creationId xmlns:a16="http://schemas.microsoft.com/office/drawing/2014/main" id="{3F027FC7-88BE-4645-96CC-B9CAF92A6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4" name="Picture 1" descr="null">
          <a:extLst>
            <a:ext uri="{FF2B5EF4-FFF2-40B4-BE49-F238E27FC236}">
              <a16:creationId xmlns:a16="http://schemas.microsoft.com/office/drawing/2014/main" id="{927F2FA3-8710-406C-809B-85420C88FE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5" name="Picture 1" descr="null">
          <a:extLst>
            <a:ext uri="{FF2B5EF4-FFF2-40B4-BE49-F238E27FC236}">
              <a16:creationId xmlns:a16="http://schemas.microsoft.com/office/drawing/2014/main" id="{DBB5FE42-FF23-4EA1-BB99-8960F5D623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6" name="Picture 1" descr="null">
          <a:extLst>
            <a:ext uri="{FF2B5EF4-FFF2-40B4-BE49-F238E27FC236}">
              <a16:creationId xmlns:a16="http://schemas.microsoft.com/office/drawing/2014/main" id="{F27F721F-DAA1-416A-AE69-0F3A515A3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7" name="Picture 1" descr="null">
          <a:extLst>
            <a:ext uri="{FF2B5EF4-FFF2-40B4-BE49-F238E27FC236}">
              <a16:creationId xmlns:a16="http://schemas.microsoft.com/office/drawing/2014/main" id="{446783C7-05DA-4BDB-A72D-FD90F20B1D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8" name="Picture 1" descr="null">
          <a:extLst>
            <a:ext uri="{FF2B5EF4-FFF2-40B4-BE49-F238E27FC236}">
              <a16:creationId xmlns:a16="http://schemas.microsoft.com/office/drawing/2014/main" id="{E50D913A-6151-43AC-B7EA-E3956CC3B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39" name="Picture 1" descr="null">
          <a:extLst>
            <a:ext uri="{FF2B5EF4-FFF2-40B4-BE49-F238E27FC236}">
              <a16:creationId xmlns:a16="http://schemas.microsoft.com/office/drawing/2014/main" id="{96F58310-021B-42AA-9B1D-E4B310E69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0" name="Picture 1" descr="null">
          <a:extLst>
            <a:ext uri="{FF2B5EF4-FFF2-40B4-BE49-F238E27FC236}">
              <a16:creationId xmlns:a16="http://schemas.microsoft.com/office/drawing/2014/main" id="{3B2A8410-AB70-4458-ABB8-7E644BCE9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1" name="Picture 1" descr="null">
          <a:extLst>
            <a:ext uri="{FF2B5EF4-FFF2-40B4-BE49-F238E27FC236}">
              <a16:creationId xmlns:a16="http://schemas.microsoft.com/office/drawing/2014/main" id="{9DA3249B-7236-426E-90E9-FB0F0A8E2A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2" name="Picture 1" descr="null">
          <a:extLst>
            <a:ext uri="{FF2B5EF4-FFF2-40B4-BE49-F238E27FC236}">
              <a16:creationId xmlns:a16="http://schemas.microsoft.com/office/drawing/2014/main" id="{EE1174E4-6D4A-468B-9F60-88D2EFD0C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3" name="Picture 1" descr="null">
          <a:extLst>
            <a:ext uri="{FF2B5EF4-FFF2-40B4-BE49-F238E27FC236}">
              <a16:creationId xmlns:a16="http://schemas.microsoft.com/office/drawing/2014/main" id="{D7963B68-CE9A-41B2-8B5D-5A7B1FB063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4" name="Picture 1" descr="null">
          <a:extLst>
            <a:ext uri="{FF2B5EF4-FFF2-40B4-BE49-F238E27FC236}">
              <a16:creationId xmlns:a16="http://schemas.microsoft.com/office/drawing/2014/main" id="{0BF67FB8-3865-4DEE-9724-A52E697A16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5" name="Picture 1" descr="null">
          <a:extLst>
            <a:ext uri="{FF2B5EF4-FFF2-40B4-BE49-F238E27FC236}">
              <a16:creationId xmlns:a16="http://schemas.microsoft.com/office/drawing/2014/main" id="{B1451DA9-4378-4489-85A3-36147EB0B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6" name="Picture 1" descr="null">
          <a:extLst>
            <a:ext uri="{FF2B5EF4-FFF2-40B4-BE49-F238E27FC236}">
              <a16:creationId xmlns:a16="http://schemas.microsoft.com/office/drawing/2014/main" id="{B9F619DB-D99C-4EA5-8156-A2AD572741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7" name="Picture 1" descr="null">
          <a:extLst>
            <a:ext uri="{FF2B5EF4-FFF2-40B4-BE49-F238E27FC236}">
              <a16:creationId xmlns:a16="http://schemas.microsoft.com/office/drawing/2014/main" id="{720533DD-2983-4678-93EC-05965C7E1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8" name="Picture 1" descr="null">
          <a:extLst>
            <a:ext uri="{FF2B5EF4-FFF2-40B4-BE49-F238E27FC236}">
              <a16:creationId xmlns:a16="http://schemas.microsoft.com/office/drawing/2014/main" id="{8F29737C-670D-430C-AAD6-47DF184822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49" name="Picture 1" descr="null">
          <a:extLst>
            <a:ext uri="{FF2B5EF4-FFF2-40B4-BE49-F238E27FC236}">
              <a16:creationId xmlns:a16="http://schemas.microsoft.com/office/drawing/2014/main" id="{9D26B7CB-D11A-4F71-BF09-03EDECFCFF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0" name="Picture 1" descr="null">
          <a:extLst>
            <a:ext uri="{FF2B5EF4-FFF2-40B4-BE49-F238E27FC236}">
              <a16:creationId xmlns:a16="http://schemas.microsoft.com/office/drawing/2014/main" id="{B922AA4D-8B42-4E9E-B148-FF63113B1E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1" name="Picture 1" descr="null">
          <a:extLst>
            <a:ext uri="{FF2B5EF4-FFF2-40B4-BE49-F238E27FC236}">
              <a16:creationId xmlns:a16="http://schemas.microsoft.com/office/drawing/2014/main" id="{0B648C18-6A99-4E80-A2C2-90FC85471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2" name="Picture 1" descr="null">
          <a:extLst>
            <a:ext uri="{FF2B5EF4-FFF2-40B4-BE49-F238E27FC236}">
              <a16:creationId xmlns:a16="http://schemas.microsoft.com/office/drawing/2014/main" id="{DCD70B9F-C872-41E7-980D-C0735B65F6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3" name="Picture 1" descr="null">
          <a:extLst>
            <a:ext uri="{FF2B5EF4-FFF2-40B4-BE49-F238E27FC236}">
              <a16:creationId xmlns:a16="http://schemas.microsoft.com/office/drawing/2014/main" id="{C0FA14B8-38A8-4753-9542-F15B38E40F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4" name="Picture 1" descr="null">
          <a:extLst>
            <a:ext uri="{FF2B5EF4-FFF2-40B4-BE49-F238E27FC236}">
              <a16:creationId xmlns:a16="http://schemas.microsoft.com/office/drawing/2014/main" id="{0485AA4A-5E61-44C4-BA6A-CA8A75A3E7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5" name="Picture 1" descr="null">
          <a:extLst>
            <a:ext uri="{FF2B5EF4-FFF2-40B4-BE49-F238E27FC236}">
              <a16:creationId xmlns:a16="http://schemas.microsoft.com/office/drawing/2014/main" id="{45A39CCD-8481-4EF5-A163-424968BCCA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6" name="Picture 1" descr="null">
          <a:extLst>
            <a:ext uri="{FF2B5EF4-FFF2-40B4-BE49-F238E27FC236}">
              <a16:creationId xmlns:a16="http://schemas.microsoft.com/office/drawing/2014/main" id="{9FD5F237-6E31-4633-A2E7-80378A63A9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7" name="Picture 1" descr="null">
          <a:extLst>
            <a:ext uri="{FF2B5EF4-FFF2-40B4-BE49-F238E27FC236}">
              <a16:creationId xmlns:a16="http://schemas.microsoft.com/office/drawing/2014/main" id="{07EC3BDF-CE9B-4C1E-B4A0-B68FA7C74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8" name="Picture 1" descr="null">
          <a:extLst>
            <a:ext uri="{FF2B5EF4-FFF2-40B4-BE49-F238E27FC236}">
              <a16:creationId xmlns:a16="http://schemas.microsoft.com/office/drawing/2014/main" id="{58015407-EECD-4687-8380-7DB31A7E59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59" name="Picture 1" descr="null">
          <a:extLst>
            <a:ext uri="{FF2B5EF4-FFF2-40B4-BE49-F238E27FC236}">
              <a16:creationId xmlns:a16="http://schemas.microsoft.com/office/drawing/2014/main" id="{05C5BDED-3F63-4BDB-836B-719C94403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0" name="Picture 1" descr="null">
          <a:extLst>
            <a:ext uri="{FF2B5EF4-FFF2-40B4-BE49-F238E27FC236}">
              <a16:creationId xmlns:a16="http://schemas.microsoft.com/office/drawing/2014/main" id="{CCB40D1B-F969-4AA2-A036-DAC4CF09A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1" name="Picture 1" descr="null">
          <a:extLst>
            <a:ext uri="{FF2B5EF4-FFF2-40B4-BE49-F238E27FC236}">
              <a16:creationId xmlns:a16="http://schemas.microsoft.com/office/drawing/2014/main" id="{A823292A-DAA6-455D-BEE2-63A0A8E9F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2" name="Picture 1" descr="null">
          <a:extLst>
            <a:ext uri="{FF2B5EF4-FFF2-40B4-BE49-F238E27FC236}">
              <a16:creationId xmlns:a16="http://schemas.microsoft.com/office/drawing/2014/main" id="{AC16A47E-37B2-4A91-92CC-EDA1112567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3" name="Picture 1" descr="null">
          <a:extLst>
            <a:ext uri="{FF2B5EF4-FFF2-40B4-BE49-F238E27FC236}">
              <a16:creationId xmlns:a16="http://schemas.microsoft.com/office/drawing/2014/main" id="{ACB6CF5D-190F-436F-A842-E6215A317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4" name="Picture 1" descr="null">
          <a:extLst>
            <a:ext uri="{FF2B5EF4-FFF2-40B4-BE49-F238E27FC236}">
              <a16:creationId xmlns:a16="http://schemas.microsoft.com/office/drawing/2014/main" id="{38F66A95-8E58-441A-9E70-7B3B7068D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5" name="Picture 1" descr="null">
          <a:extLst>
            <a:ext uri="{FF2B5EF4-FFF2-40B4-BE49-F238E27FC236}">
              <a16:creationId xmlns:a16="http://schemas.microsoft.com/office/drawing/2014/main" id="{1A0603B8-59B2-466B-92CA-2FF5067BF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6" name="Picture 1" descr="null">
          <a:extLst>
            <a:ext uri="{FF2B5EF4-FFF2-40B4-BE49-F238E27FC236}">
              <a16:creationId xmlns:a16="http://schemas.microsoft.com/office/drawing/2014/main" id="{8C04604C-B95A-46CB-8CF4-52D8B7E3B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7" name="Picture 1" descr="null">
          <a:extLst>
            <a:ext uri="{FF2B5EF4-FFF2-40B4-BE49-F238E27FC236}">
              <a16:creationId xmlns:a16="http://schemas.microsoft.com/office/drawing/2014/main" id="{FC87E179-ED1A-476B-8A18-70231D067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8" name="Picture 1" descr="null">
          <a:extLst>
            <a:ext uri="{FF2B5EF4-FFF2-40B4-BE49-F238E27FC236}">
              <a16:creationId xmlns:a16="http://schemas.microsoft.com/office/drawing/2014/main" id="{25B31453-5E9A-4447-A2BE-DE11352A9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69" name="Picture 1" descr="null">
          <a:extLst>
            <a:ext uri="{FF2B5EF4-FFF2-40B4-BE49-F238E27FC236}">
              <a16:creationId xmlns:a16="http://schemas.microsoft.com/office/drawing/2014/main" id="{D5A7559F-5CD6-482C-BEFE-57BE636F9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70" name="Picture 1" descr="null">
          <a:extLst>
            <a:ext uri="{FF2B5EF4-FFF2-40B4-BE49-F238E27FC236}">
              <a16:creationId xmlns:a16="http://schemas.microsoft.com/office/drawing/2014/main" id="{533B9FAE-1208-4EEC-BC65-F4064EF858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71" name="Picture 1" descr="null">
          <a:extLst>
            <a:ext uri="{FF2B5EF4-FFF2-40B4-BE49-F238E27FC236}">
              <a16:creationId xmlns:a16="http://schemas.microsoft.com/office/drawing/2014/main" id="{27514569-7DA4-4BC9-ACBF-1384BBB04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24815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22860</xdr:rowOff>
    </xdr:to>
    <xdr:pic>
      <xdr:nvPicPr>
        <xdr:cNvPr id="272" name="Picture 1" descr="null">
          <a:extLst>
            <a:ext uri="{FF2B5EF4-FFF2-40B4-BE49-F238E27FC236}">
              <a16:creationId xmlns:a16="http://schemas.microsoft.com/office/drawing/2014/main" id="{3D974CD1-CF92-462A-BB5A-B8AD2FD61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73" name="Picture 1" descr="null">
          <a:extLst>
            <a:ext uri="{FF2B5EF4-FFF2-40B4-BE49-F238E27FC236}">
              <a16:creationId xmlns:a16="http://schemas.microsoft.com/office/drawing/2014/main" id="{34060F7B-EDF9-4567-82AC-4BB7F3978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74" name="Picture 1" descr="null">
          <a:extLst>
            <a:ext uri="{FF2B5EF4-FFF2-40B4-BE49-F238E27FC236}">
              <a16:creationId xmlns:a16="http://schemas.microsoft.com/office/drawing/2014/main" id="{4653AFDA-B407-4AA8-AECB-7A06524FC5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75" name="Picture 1" descr="null">
          <a:extLst>
            <a:ext uri="{FF2B5EF4-FFF2-40B4-BE49-F238E27FC236}">
              <a16:creationId xmlns:a16="http://schemas.microsoft.com/office/drawing/2014/main" id="{44061303-73D6-4322-ABAA-5B16BBAAF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76" name="Picture 1" descr="null">
          <a:extLst>
            <a:ext uri="{FF2B5EF4-FFF2-40B4-BE49-F238E27FC236}">
              <a16:creationId xmlns:a16="http://schemas.microsoft.com/office/drawing/2014/main" id="{F0F2175D-F7D7-4364-A713-97EBE2CAF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77" name="Picture 1" descr="null">
          <a:extLst>
            <a:ext uri="{FF2B5EF4-FFF2-40B4-BE49-F238E27FC236}">
              <a16:creationId xmlns:a16="http://schemas.microsoft.com/office/drawing/2014/main" id="{C9546025-267B-4809-9075-A6C87A400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278" name="Picture 1" descr="null">
          <a:extLst>
            <a:ext uri="{FF2B5EF4-FFF2-40B4-BE49-F238E27FC236}">
              <a16:creationId xmlns:a16="http://schemas.microsoft.com/office/drawing/2014/main" id="{40CCBB41-8005-48EB-AA08-2756F03AE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79" name="Picture 1" descr="null">
          <a:extLst>
            <a:ext uri="{FF2B5EF4-FFF2-40B4-BE49-F238E27FC236}">
              <a16:creationId xmlns:a16="http://schemas.microsoft.com/office/drawing/2014/main" id="{E1B449F4-898A-49CD-B810-8F2A970AF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0" name="Picture 1" descr="null">
          <a:extLst>
            <a:ext uri="{FF2B5EF4-FFF2-40B4-BE49-F238E27FC236}">
              <a16:creationId xmlns:a16="http://schemas.microsoft.com/office/drawing/2014/main" id="{1DA5FE58-EA63-45CC-BD43-BF4BC446B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1" name="Picture 1" descr="null">
          <a:extLst>
            <a:ext uri="{FF2B5EF4-FFF2-40B4-BE49-F238E27FC236}">
              <a16:creationId xmlns:a16="http://schemas.microsoft.com/office/drawing/2014/main" id="{8F0A4DBB-6F06-4E92-A25C-FEE02D40BD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2" name="Picture 1" descr="null">
          <a:extLst>
            <a:ext uri="{FF2B5EF4-FFF2-40B4-BE49-F238E27FC236}">
              <a16:creationId xmlns:a16="http://schemas.microsoft.com/office/drawing/2014/main" id="{DAA15C65-DC83-4B43-A95A-CCB3BA91E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3" name="Picture 1" descr="null">
          <a:extLst>
            <a:ext uri="{FF2B5EF4-FFF2-40B4-BE49-F238E27FC236}">
              <a16:creationId xmlns:a16="http://schemas.microsoft.com/office/drawing/2014/main" id="{263ABEFE-38DA-4427-BD3A-DC6B04A1B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4" name="Picture 1" descr="null">
          <a:extLst>
            <a:ext uri="{FF2B5EF4-FFF2-40B4-BE49-F238E27FC236}">
              <a16:creationId xmlns:a16="http://schemas.microsoft.com/office/drawing/2014/main" id="{80595693-2EAE-4FAB-AED3-38E1107C3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85" name="Picture 1" descr="null">
          <a:extLst>
            <a:ext uri="{FF2B5EF4-FFF2-40B4-BE49-F238E27FC236}">
              <a16:creationId xmlns:a16="http://schemas.microsoft.com/office/drawing/2014/main" id="{8274AAD6-245D-4AC9-B994-338CDE82C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22860</xdr:rowOff>
    </xdr:to>
    <xdr:pic>
      <xdr:nvPicPr>
        <xdr:cNvPr id="286" name="Picture 1" descr="null">
          <a:extLst>
            <a:ext uri="{FF2B5EF4-FFF2-40B4-BE49-F238E27FC236}">
              <a16:creationId xmlns:a16="http://schemas.microsoft.com/office/drawing/2014/main" id="{41359C2D-1DDD-41AB-B659-8417E16CA8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87" name="Picture 1" descr="null">
          <a:extLst>
            <a:ext uri="{FF2B5EF4-FFF2-40B4-BE49-F238E27FC236}">
              <a16:creationId xmlns:a16="http://schemas.microsoft.com/office/drawing/2014/main" id="{661155C6-D440-4D13-8960-E2BA8E8A7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88" name="Picture 1" descr="null">
          <a:extLst>
            <a:ext uri="{FF2B5EF4-FFF2-40B4-BE49-F238E27FC236}">
              <a16:creationId xmlns:a16="http://schemas.microsoft.com/office/drawing/2014/main" id="{84293686-D66C-4153-8ED9-3736245A9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89" name="Picture 1" descr="null">
          <a:extLst>
            <a:ext uri="{FF2B5EF4-FFF2-40B4-BE49-F238E27FC236}">
              <a16:creationId xmlns:a16="http://schemas.microsoft.com/office/drawing/2014/main" id="{08A1108E-37D5-4771-9F34-A5A7F475D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90" name="Picture 1" descr="null">
          <a:extLst>
            <a:ext uri="{FF2B5EF4-FFF2-40B4-BE49-F238E27FC236}">
              <a16:creationId xmlns:a16="http://schemas.microsoft.com/office/drawing/2014/main" id="{AB3FED67-089E-41D0-AFB5-E880302111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91" name="Picture 1" descr="null">
          <a:extLst>
            <a:ext uri="{FF2B5EF4-FFF2-40B4-BE49-F238E27FC236}">
              <a16:creationId xmlns:a16="http://schemas.microsoft.com/office/drawing/2014/main" id="{0F09F4EA-D806-458F-9394-44C267AF4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92" name="Picture 1" descr="null">
          <a:extLst>
            <a:ext uri="{FF2B5EF4-FFF2-40B4-BE49-F238E27FC236}">
              <a16:creationId xmlns:a16="http://schemas.microsoft.com/office/drawing/2014/main" id="{3EF55FEC-13E2-4F39-813B-0A42F113A6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93" name="Picture 1" descr="null">
          <a:extLst>
            <a:ext uri="{FF2B5EF4-FFF2-40B4-BE49-F238E27FC236}">
              <a16:creationId xmlns:a16="http://schemas.microsoft.com/office/drawing/2014/main" id="{67BA2F50-B135-46A4-BF35-E8E5512357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94" name="Picture 1" descr="null">
          <a:extLst>
            <a:ext uri="{FF2B5EF4-FFF2-40B4-BE49-F238E27FC236}">
              <a16:creationId xmlns:a16="http://schemas.microsoft.com/office/drawing/2014/main" id="{9804EE8D-959A-4350-8203-648EEC397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95" name="Picture 1" descr="null">
          <a:extLst>
            <a:ext uri="{FF2B5EF4-FFF2-40B4-BE49-F238E27FC236}">
              <a16:creationId xmlns:a16="http://schemas.microsoft.com/office/drawing/2014/main" id="{D39A6A58-3354-45DC-B1F7-46BD00F73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96" name="Picture 1" descr="null">
          <a:extLst>
            <a:ext uri="{FF2B5EF4-FFF2-40B4-BE49-F238E27FC236}">
              <a16:creationId xmlns:a16="http://schemas.microsoft.com/office/drawing/2014/main" id="{E3B2A9A1-F319-429A-B9A2-F20ADA2458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297" name="Picture 1" descr="null">
          <a:extLst>
            <a:ext uri="{FF2B5EF4-FFF2-40B4-BE49-F238E27FC236}">
              <a16:creationId xmlns:a16="http://schemas.microsoft.com/office/drawing/2014/main" id="{196D9C75-47B0-44BC-83E1-B453BEF20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298" name="Picture 1" descr="null">
          <a:extLst>
            <a:ext uri="{FF2B5EF4-FFF2-40B4-BE49-F238E27FC236}">
              <a16:creationId xmlns:a16="http://schemas.microsoft.com/office/drawing/2014/main" id="{534F9C46-F03E-40E0-899C-CF9796CF4C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299" name="Picture 1" descr="null">
          <a:extLst>
            <a:ext uri="{FF2B5EF4-FFF2-40B4-BE49-F238E27FC236}">
              <a16:creationId xmlns:a16="http://schemas.microsoft.com/office/drawing/2014/main" id="{053C8206-15CD-4FC2-961C-020781476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0" name="Picture 1" descr="null">
          <a:extLst>
            <a:ext uri="{FF2B5EF4-FFF2-40B4-BE49-F238E27FC236}">
              <a16:creationId xmlns:a16="http://schemas.microsoft.com/office/drawing/2014/main" id="{76AD5679-1E5C-434A-9BCE-F73C43B8E0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1" name="Picture 1" descr="null">
          <a:extLst>
            <a:ext uri="{FF2B5EF4-FFF2-40B4-BE49-F238E27FC236}">
              <a16:creationId xmlns:a16="http://schemas.microsoft.com/office/drawing/2014/main" id="{1584A3CB-6126-404D-AE47-5071C1682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2" name="Picture 1" descr="null">
          <a:extLst>
            <a:ext uri="{FF2B5EF4-FFF2-40B4-BE49-F238E27FC236}">
              <a16:creationId xmlns:a16="http://schemas.microsoft.com/office/drawing/2014/main" id="{659CBF43-812C-4BE1-BFF9-88D732FE5A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3" name="Picture 1" descr="null">
          <a:extLst>
            <a:ext uri="{FF2B5EF4-FFF2-40B4-BE49-F238E27FC236}">
              <a16:creationId xmlns:a16="http://schemas.microsoft.com/office/drawing/2014/main" id="{AB384F26-235B-4025-8D5D-6ACF783A05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4" name="Picture 1" descr="null">
          <a:extLst>
            <a:ext uri="{FF2B5EF4-FFF2-40B4-BE49-F238E27FC236}">
              <a16:creationId xmlns:a16="http://schemas.microsoft.com/office/drawing/2014/main" id="{A56B70BD-14C1-4F61-84EC-7227183AA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05" name="Picture 1" descr="null">
          <a:extLst>
            <a:ext uri="{FF2B5EF4-FFF2-40B4-BE49-F238E27FC236}">
              <a16:creationId xmlns:a16="http://schemas.microsoft.com/office/drawing/2014/main" id="{E0933947-250E-4944-9F18-5285DC716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22860</xdr:rowOff>
    </xdr:to>
    <xdr:pic>
      <xdr:nvPicPr>
        <xdr:cNvPr id="306" name="Picture 1" descr="null">
          <a:extLst>
            <a:ext uri="{FF2B5EF4-FFF2-40B4-BE49-F238E27FC236}">
              <a16:creationId xmlns:a16="http://schemas.microsoft.com/office/drawing/2014/main" id="{4B0E41A8-2090-47BA-8444-C7E165DB6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07" name="Picture 1" descr="null">
          <a:extLst>
            <a:ext uri="{FF2B5EF4-FFF2-40B4-BE49-F238E27FC236}">
              <a16:creationId xmlns:a16="http://schemas.microsoft.com/office/drawing/2014/main" id="{BDAD4F66-84F1-49C1-84C2-899872C0F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08" name="Picture 1" descr="null">
          <a:extLst>
            <a:ext uri="{FF2B5EF4-FFF2-40B4-BE49-F238E27FC236}">
              <a16:creationId xmlns:a16="http://schemas.microsoft.com/office/drawing/2014/main" id="{06107F31-A563-48E2-B5FB-5B6121812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09" name="Picture 1" descr="null">
          <a:extLst>
            <a:ext uri="{FF2B5EF4-FFF2-40B4-BE49-F238E27FC236}">
              <a16:creationId xmlns:a16="http://schemas.microsoft.com/office/drawing/2014/main" id="{9C94741C-43EF-41C8-83D8-D7C27F4A3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0" name="Picture 1" descr="null">
          <a:extLst>
            <a:ext uri="{FF2B5EF4-FFF2-40B4-BE49-F238E27FC236}">
              <a16:creationId xmlns:a16="http://schemas.microsoft.com/office/drawing/2014/main" id="{8057B9E9-0FBD-45BE-81E2-56EA4490B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1" name="Picture 1" descr="null">
          <a:extLst>
            <a:ext uri="{FF2B5EF4-FFF2-40B4-BE49-F238E27FC236}">
              <a16:creationId xmlns:a16="http://schemas.microsoft.com/office/drawing/2014/main" id="{AA97082C-65A2-408B-9ACE-19BDE6561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2" name="Picture 1" descr="null">
          <a:extLst>
            <a:ext uri="{FF2B5EF4-FFF2-40B4-BE49-F238E27FC236}">
              <a16:creationId xmlns:a16="http://schemas.microsoft.com/office/drawing/2014/main" id="{4761D091-3170-4075-A1C3-C095431C8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3" name="Picture 1" descr="null">
          <a:extLst>
            <a:ext uri="{FF2B5EF4-FFF2-40B4-BE49-F238E27FC236}">
              <a16:creationId xmlns:a16="http://schemas.microsoft.com/office/drawing/2014/main" id="{081E6F93-F335-44C6-8552-D19FA2A44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4" name="Picture 1" descr="null">
          <a:extLst>
            <a:ext uri="{FF2B5EF4-FFF2-40B4-BE49-F238E27FC236}">
              <a16:creationId xmlns:a16="http://schemas.microsoft.com/office/drawing/2014/main" id="{22B62692-024C-4DAA-89E4-D2E5C67A2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5" name="Picture 1" descr="null">
          <a:extLst>
            <a:ext uri="{FF2B5EF4-FFF2-40B4-BE49-F238E27FC236}">
              <a16:creationId xmlns:a16="http://schemas.microsoft.com/office/drawing/2014/main" id="{5A007D1F-0A8C-450E-ADCE-2E3488AE60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6" name="Picture 1" descr="null">
          <a:extLst>
            <a:ext uri="{FF2B5EF4-FFF2-40B4-BE49-F238E27FC236}">
              <a16:creationId xmlns:a16="http://schemas.microsoft.com/office/drawing/2014/main" id="{A32D3710-4840-435F-AD01-668A9DE61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7" name="Picture 1" descr="null">
          <a:extLst>
            <a:ext uri="{FF2B5EF4-FFF2-40B4-BE49-F238E27FC236}">
              <a16:creationId xmlns:a16="http://schemas.microsoft.com/office/drawing/2014/main" id="{3E794E47-FD00-46B5-BFD5-6BA7DD26F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8" name="Picture 1" descr="null">
          <a:extLst>
            <a:ext uri="{FF2B5EF4-FFF2-40B4-BE49-F238E27FC236}">
              <a16:creationId xmlns:a16="http://schemas.microsoft.com/office/drawing/2014/main" id="{32CC7B5C-B595-40E5-A72B-BD36F8C137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19" name="Picture 1" descr="null">
          <a:extLst>
            <a:ext uri="{FF2B5EF4-FFF2-40B4-BE49-F238E27FC236}">
              <a16:creationId xmlns:a16="http://schemas.microsoft.com/office/drawing/2014/main" id="{2B94C1A7-B96A-4645-BCDB-E3CA42367E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0" name="Picture 1" descr="null">
          <a:extLst>
            <a:ext uri="{FF2B5EF4-FFF2-40B4-BE49-F238E27FC236}">
              <a16:creationId xmlns:a16="http://schemas.microsoft.com/office/drawing/2014/main" id="{B7F74F9A-6DB9-4EF5-9DCA-D0AD4A9B5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1" name="Picture 1" descr="null">
          <a:extLst>
            <a:ext uri="{FF2B5EF4-FFF2-40B4-BE49-F238E27FC236}">
              <a16:creationId xmlns:a16="http://schemas.microsoft.com/office/drawing/2014/main" id="{86135ABD-E440-4DC2-B1AC-36D1B456C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2" name="Picture 1" descr="null">
          <a:extLst>
            <a:ext uri="{FF2B5EF4-FFF2-40B4-BE49-F238E27FC236}">
              <a16:creationId xmlns:a16="http://schemas.microsoft.com/office/drawing/2014/main" id="{8B793AE2-42B5-41FD-9549-030612B1B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3" name="Picture 1" descr="null">
          <a:extLst>
            <a:ext uri="{FF2B5EF4-FFF2-40B4-BE49-F238E27FC236}">
              <a16:creationId xmlns:a16="http://schemas.microsoft.com/office/drawing/2014/main" id="{580A67FB-856C-4616-8E79-A18997019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4" name="Picture 1" descr="null">
          <a:extLst>
            <a:ext uri="{FF2B5EF4-FFF2-40B4-BE49-F238E27FC236}">
              <a16:creationId xmlns:a16="http://schemas.microsoft.com/office/drawing/2014/main" id="{7B574EEF-9B2F-4DF5-A9DD-170C1037E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5" name="Picture 1" descr="null">
          <a:extLst>
            <a:ext uri="{FF2B5EF4-FFF2-40B4-BE49-F238E27FC236}">
              <a16:creationId xmlns:a16="http://schemas.microsoft.com/office/drawing/2014/main" id="{365E16E7-8927-4BD1-96BD-416DBCF303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6" name="Picture 1" descr="null">
          <a:extLst>
            <a:ext uri="{FF2B5EF4-FFF2-40B4-BE49-F238E27FC236}">
              <a16:creationId xmlns:a16="http://schemas.microsoft.com/office/drawing/2014/main" id="{1B7B56F8-4CAC-4480-A100-998D449A7B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7" name="Picture 1" descr="null">
          <a:extLst>
            <a:ext uri="{FF2B5EF4-FFF2-40B4-BE49-F238E27FC236}">
              <a16:creationId xmlns:a16="http://schemas.microsoft.com/office/drawing/2014/main" id="{6B613852-397A-494A-B64E-D9A960F6C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8" name="Picture 1" descr="null">
          <a:extLst>
            <a:ext uri="{FF2B5EF4-FFF2-40B4-BE49-F238E27FC236}">
              <a16:creationId xmlns:a16="http://schemas.microsoft.com/office/drawing/2014/main" id="{F3F85BD2-6484-4E02-A37C-BBF02EC362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29" name="Picture 1" descr="null">
          <a:extLst>
            <a:ext uri="{FF2B5EF4-FFF2-40B4-BE49-F238E27FC236}">
              <a16:creationId xmlns:a16="http://schemas.microsoft.com/office/drawing/2014/main" id="{370F41FA-B966-45D0-923F-445466C57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30" name="Picture 1" descr="null">
          <a:extLst>
            <a:ext uri="{FF2B5EF4-FFF2-40B4-BE49-F238E27FC236}">
              <a16:creationId xmlns:a16="http://schemas.microsoft.com/office/drawing/2014/main" id="{286E3ADC-D1C5-411B-A1C7-12FF31CD85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31" name="Picture 1" descr="null">
          <a:extLst>
            <a:ext uri="{FF2B5EF4-FFF2-40B4-BE49-F238E27FC236}">
              <a16:creationId xmlns:a16="http://schemas.microsoft.com/office/drawing/2014/main" id="{1AFBFB29-20E6-47DC-AD78-6C7EF0C02F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32" name="Picture 1" descr="null">
          <a:extLst>
            <a:ext uri="{FF2B5EF4-FFF2-40B4-BE49-F238E27FC236}">
              <a16:creationId xmlns:a16="http://schemas.microsoft.com/office/drawing/2014/main" id="{9FBE12BE-8096-412D-AC42-CD3AAEDF0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33" name="Picture 1" descr="null">
          <a:extLst>
            <a:ext uri="{FF2B5EF4-FFF2-40B4-BE49-F238E27FC236}">
              <a16:creationId xmlns:a16="http://schemas.microsoft.com/office/drawing/2014/main" id="{246DF933-635D-4D6A-B010-C470B3DC0B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34" name="Picture 1" descr="null">
          <a:extLst>
            <a:ext uri="{FF2B5EF4-FFF2-40B4-BE49-F238E27FC236}">
              <a16:creationId xmlns:a16="http://schemas.microsoft.com/office/drawing/2014/main" id="{47FB7DF1-9655-4C70-BF32-A5A8788B4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35" name="Picture 1" descr="null">
          <a:extLst>
            <a:ext uri="{FF2B5EF4-FFF2-40B4-BE49-F238E27FC236}">
              <a16:creationId xmlns:a16="http://schemas.microsoft.com/office/drawing/2014/main" id="{78E64E0C-5A50-43C8-9494-C26019878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336" name="Picture 1" descr="null">
          <a:extLst>
            <a:ext uri="{FF2B5EF4-FFF2-40B4-BE49-F238E27FC236}">
              <a16:creationId xmlns:a16="http://schemas.microsoft.com/office/drawing/2014/main" id="{5DECC46D-9DF0-454F-99D1-08C2F6744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37" name="Picture 1" descr="null">
          <a:extLst>
            <a:ext uri="{FF2B5EF4-FFF2-40B4-BE49-F238E27FC236}">
              <a16:creationId xmlns:a16="http://schemas.microsoft.com/office/drawing/2014/main" id="{5AC788FD-8DBB-4564-9EEA-A47879F4F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38" name="Picture 1" descr="null">
          <a:extLst>
            <a:ext uri="{FF2B5EF4-FFF2-40B4-BE49-F238E27FC236}">
              <a16:creationId xmlns:a16="http://schemas.microsoft.com/office/drawing/2014/main" id="{7BFC07D7-318A-4608-8A71-7D7DFC2F24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39" name="Picture 1" descr="null">
          <a:extLst>
            <a:ext uri="{FF2B5EF4-FFF2-40B4-BE49-F238E27FC236}">
              <a16:creationId xmlns:a16="http://schemas.microsoft.com/office/drawing/2014/main" id="{5CF11A5B-F17B-4180-AF0C-97B927F3D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40" name="Picture 1" descr="null">
          <a:extLst>
            <a:ext uri="{FF2B5EF4-FFF2-40B4-BE49-F238E27FC236}">
              <a16:creationId xmlns:a16="http://schemas.microsoft.com/office/drawing/2014/main" id="{71C5127C-7419-4B7F-B525-BCC54E7F55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41" name="Picture 1" descr="null">
          <a:extLst>
            <a:ext uri="{FF2B5EF4-FFF2-40B4-BE49-F238E27FC236}">
              <a16:creationId xmlns:a16="http://schemas.microsoft.com/office/drawing/2014/main" id="{69BC3B00-B0C7-4885-96B9-3CFF1C531B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42" name="Picture 1" descr="null">
          <a:extLst>
            <a:ext uri="{FF2B5EF4-FFF2-40B4-BE49-F238E27FC236}">
              <a16:creationId xmlns:a16="http://schemas.microsoft.com/office/drawing/2014/main" id="{5B9CA2B3-34AE-4C38-BB36-A357521EC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43" name="Picture 1" descr="null">
          <a:extLst>
            <a:ext uri="{FF2B5EF4-FFF2-40B4-BE49-F238E27FC236}">
              <a16:creationId xmlns:a16="http://schemas.microsoft.com/office/drawing/2014/main" id="{700AB834-ECB4-4E3D-B823-1224E068D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22860</xdr:rowOff>
    </xdr:to>
    <xdr:pic>
      <xdr:nvPicPr>
        <xdr:cNvPr id="344" name="Picture 1" descr="null">
          <a:extLst>
            <a:ext uri="{FF2B5EF4-FFF2-40B4-BE49-F238E27FC236}">
              <a16:creationId xmlns:a16="http://schemas.microsoft.com/office/drawing/2014/main" id="{AC79F1DD-2CAA-474C-8BB9-CF644A068D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45" name="Picture 1" descr="null">
          <a:extLst>
            <a:ext uri="{FF2B5EF4-FFF2-40B4-BE49-F238E27FC236}">
              <a16:creationId xmlns:a16="http://schemas.microsoft.com/office/drawing/2014/main" id="{8E508139-4DAE-4D35-9439-676AC6A293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46" name="Picture 1" descr="null">
          <a:extLst>
            <a:ext uri="{FF2B5EF4-FFF2-40B4-BE49-F238E27FC236}">
              <a16:creationId xmlns:a16="http://schemas.microsoft.com/office/drawing/2014/main" id="{1939D6B9-2978-4C0C-B57E-0BD5740FFB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47" name="Picture 1" descr="null">
          <a:extLst>
            <a:ext uri="{FF2B5EF4-FFF2-40B4-BE49-F238E27FC236}">
              <a16:creationId xmlns:a16="http://schemas.microsoft.com/office/drawing/2014/main" id="{12C0B7FA-0DC8-4C42-86EA-338509E5A1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48" name="Picture 1" descr="null">
          <a:extLst>
            <a:ext uri="{FF2B5EF4-FFF2-40B4-BE49-F238E27FC236}">
              <a16:creationId xmlns:a16="http://schemas.microsoft.com/office/drawing/2014/main" id="{900EB1E5-A5B5-4BBF-9755-C32C2BE3E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49" name="Picture 1" descr="null">
          <a:extLst>
            <a:ext uri="{FF2B5EF4-FFF2-40B4-BE49-F238E27FC236}">
              <a16:creationId xmlns:a16="http://schemas.microsoft.com/office/drawing/2014/main" id="{9407D011-06BF-45B0-AAB0-185C25E4B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50" name="Picture 1" descr="null">
          <a:extLst>
            <a:ext uri="{FF2B5EF4-FFF2-40B4-BE49-F238E27FC236}">
              <a16:creationId xmlns:a16="http://schemas.microsoft.com/office/drawing/2014/main" id="{AE1640C2-3FDC-473B-A968-6102912A3A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51" name="Picture 1" descr="null">
          <a:extLst>
            <a:ext uri="{FF2B5EF4-FFF2-40B4-BE49-F238E27FC236}">
              <a16:creationId xmlns:a16="http://schemas.microsoft.com/office/drawing/2014/main" id="{14C6BBF4-5770-4327-8C3C-D25352DC4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52" name="Picture 1" descr="null">
          <a:extLst>
            <a:ext uri="{FF2B5EF4-FFF2-40B4-BE49-F238E27FC236}">
              <a16:creationId xmlns:a16="http://schemas.microsoft.com/office/drawing/2014/main" id="{2231BCE9-E72A-4D2D-90DE-C2D4222C2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53" name="Picture 1" descr="null">
          <a:extLst>
            <a:ext uri="{FF2B5EF4-FFF2-40B4-BE49-F238E27FC236}">
              <a16:creationId xmlns:a16="http://schemas.microsoft.com/office/drawing/2014/main" id="{0176C8F6-8A44-4DFA-9297-E7B671D25A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54" name="Picture 1" descr="null">
          <a:extLst>
            <a:ext uri="{FF2B5EF4-FFF2-40B4-BE49-F238E27FC236}">
              <a16:creationId xmlns:a16="http://schemas.microsoft.com/office/drawing/2014/main" id="{326DEF06-49A9-42CC-9E51-F611B8701D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55" name="Picture 1" descr="null">
          <a:extLst>
            <a:ext uri="{FF2B5EF4-FFF2-40B4-BE49-F238E27FC236}">
              <a16:creationId xmlns:a16="http://schemas.microsoft.com/office/drawing/2014/main" id="{0E1F53C6-FFC2-490B-B8EA-F6A2066694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356" name="Picture 1" descr="null">
          <a:extLst>
            <a:ext uri="{FF2B5EF4-FFF2-40B4-BE49-F238E27FC236}">
              <a16:creationId xmlns:a16="http://schemas.microsoft.com/office/drawing/2014/main" id="{0E2887EC-715E-47A8-B191-718A1B56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57" name="Picture 1" descr="null">
          <a:extLst>
            <a:ext uri="{FF2B5EF4-FFF2-40B4-BE49-F238E27FC236}">
              <a16:creationId xmlns:a16="http://schemas.microsoft.com/office/drawing/2014/main" id="{8794FAD0-FC67-4A64-B6B9-F2445200B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58" name="Picture 1" descr="null">
          <a:extLst>
            <a:ext uri="{FF2B5EF4-FFF2-40B4-BE49-F238E27FC236}">
              <a16:creationId xmlns:a16="http://schemas.microsoft.com/office/drawing/2014/main" id="{D7036708-77AC-42C8-937D-A8574535EF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59" name="Picture 1" descr="null">
          <a:extLst>
            <a:ext uri="{FF2B5EF4-FFF2-40B4-BE49-F238E27FC236}">
              <a16:creationId xmlns:a16="http://schemas.microsoft.com/office/drawing/2014/main" id="{F1710645-CAA4-4CA2-86D4-ABB570736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60" name="Picture 1" descr="null">
          <a:extLst>
            <a:ext uri="{FF2B5EF4-FFF2-40B4-BE49-F238E27FC236}">
              <a16:creationId xmlns:a16="http://schemas.microsoft.com/office/drawing/2014/main" id="{2E1A4931-E48B-4E78-8BBA-56A801DEC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61" name="Picture 1" descr="null">
          <a:extLst>
            <a:ext uri="{FF2B5EF4-FFF2-40B4-BE49-F238E27FC236}">
              <a16:creationId xmlns:a16="http://schemas.microsoft.com/office/drawing/2014/main" id="{06DC9D24-AD9D-4650-906C-F4FA51C84D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62" name="Picture 1" descr="null">
          <a:extLst>
            <a:ext uri="{FF2B5EF4-FFF2-40B4-BE49-F238E27FC236}">
              <a16:creationId xmlns:a16="http://schemas.microsoft.com/office/drawing/2014/main" id="{FD6925D5-3711-406D-82FC-5332D456B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63" name="Picture 1" descr="null">
          <a:extLst>
            <a:ext uri="{FF2B5EF4-FFF2-40B4-BE49-F238E27FC236}">
              <a16:creationId xmlns:a16="http://schemas.microsoft.com/office/drawing/2014/main" id="{7FFDCC17-AF25-4C8F-8A46-D0DB17DE13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22860</xdr:rowOff>
    </xdr:to>
    <xdr:pic>
      <xdr:nvPicPr>
        <xdr:cNvPr id="364" name="Picture 1" descr="null">
          <a:extLst>
            <a:ext uri="{FF2B5EF4-FFF2-40B4-BE49-F238E27FC236}">
              <a16:creationId xmlns:a16="http://schemas.microsoft.com/office/drawing/2014/main" id="{027EFA31-BFB2-416A-AE45-885BD4264D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65" name="Picture 1" descr="null">
          <a:extLst>
            <a:ext uri="{FF2B5EF4-FFF2-40B4-BE49-F238E27FC236}">
              <a16:creationId xmlns:a16="http://schemas.microsoft.com/office/drawing/2014/main" id="{EB195CC5-66E7-413D-BAAB-1A6AE5D7A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66" name="Picture 1" descr="null">
          <a:extLst>
            <a:ext uri="{FF2B5EF4-FFF2-40B4-BE49-F238E27FC236}">
              <a16:creationId xmlns:a16="http://schemas.microsoft.com/office/drawing/2014/main" id="{E9818067-F29F-4D47-A64D-25936C0BF7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67" name="Picture 1" descr="null">
          <a:extLst>
            <a:ext uri="{FF2B5EF4-FFF2-40B4-BE49-F238E27FC236}">
              <a16:creationId xmlns:a16="http://schemas.microsoft.com/office/drawing/2014/main" id="{DAACBC7D-3630-460E-8426-06598D656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68" name="Picture 1" descr="null">
          <a:extLst>
            <a:ext uri="{FF2B5EF4-FFF2-40B4-BE49-F238E27FC236}">
              <a16:creationId xmlns:a16="http://schemas.microsoft.com/office/drawing/2014/main" id="{8FE997D9-4841-430A-9C6D-A989D09DA6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69" name="Picture 1" descr="null">
          <a:extLst>
            <a:ext uri="{FF2B5EF4-FFF2-40B4-BE49-F238E27FC236}">
              <a16:creationId xmlns:a16="http://schemas.microsoft.com/office/drawing/2014/main" id="{59B041DF-ABB9-4251-A157-E2BE6757B1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0" name="Picture 1" descr="null">
          <a:extLst>
            <a:ext uri="{FF2B5EF4-FFF2-40B4-BE49-F238E27FC236}">
              <a16:creationId xmlns:a16="http://schemas.microsoft.com/office/drawing/2014/main" id="{4BFC6C1E-6F10-4F08-B84F-B8352862D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1" name="Picture 1" descr="null">
          <a:extLst>
            <a:ext uri="{FF2B5EF4-FFF2-40B4-BE49-F238E27FC236}">
              <a16:creationId xmlns:a16="http://schemas.microsoft.com/office/drawing/2014/main" id="{486E1F76-EB7F-4188-84E7-1E1199A3EA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2" name="Picture 1" descr="null">
          <a:extLst>
            <a:ext uri="{FF2B5EF4-FFF2-40B4-BE49-F238E27FC236}">
              <a16:creationId xmlns:a16="http://schemas.microsoft.com/office/drawing/2014/main" id="{29E2CD53-2F56-47D6-95C1-D083FEB3D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3" name="Picture 1" descr="null">
          <a:extLst>
            <a:ext uri="{FF2B5EF4-FFF2-40B4-BE49-F238E27FC236}">
              <a16:creationId xmlns:a16="http://schemas.microsoft.com/office/drawing/2014/main" id="{756E9687-DA4F-45ED-8827-EAD1D2BF5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4" name="Picture 1" descr="null">
          <a:extLst>
            <a:ext uri="{FF2B5EF4-FFF2-40B4-BE49-F238E27FC236}">
              <a16:creationId xmlns:a16="http://schemas.microsoft.com/office/drawing/2014/main" id="{8338323A-212D-4818-B292-9A3EFE7CB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5" name="Picture 1" descr="null">
          <a:extLst>
            <a:ext uri="{FF2B5EF4-FFF2-40B4-BE49-F238E27FC236}">
              <a16:creationId xmlns:a16="http://schemas.microsoft.com/office/drawing/2014/main" id="{95529EE2-0DF6-4593-B7A0-9FD6BCB42B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6" name="Picture 1" descr="null">
          <a:extLst>
            <a:ext uri="{FF2B5EF4-FFF2-40B4-BE49-F238E27FC236}">
              <a16:creationId xmlns:a16="http://schemas.microsoft.com/office/drawing/2014/main" id="{7661F955-174B-4B71-AD2D-471FDAC52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7" name="Picture 1" descr="null">
          <a:extLst>
            <a:ext uri="{FF2B5EF4-FFF2-40B4-BE49-F238E27FC236}">
              <a16:creationId xmlns:a16="http://schemas.microsoft.com/office/drawing/2014/main" id="{1882F198-0033-450E-A93B-9F19DAB4B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8" name="Picture 1" descr="null">
          <a:extLst>
            <a:ext uri="{FF2B5EF4-FFF2-40B4-BE49-F238E27FC236}">
              <a16:creationId xmlns:a16="http://schemas.microsoft.com/office/drawing/2014/main" id="{B898EA76-D0EE-44FE-B1CF-932131681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79" name="Picture 1" descr="null">
          <a:extLst>
            <a:ext uri="{FF2B5EF4-FFF2-40B4-BE49-F238E27FC236}">
              <a16:creationId xmlns:a16="http://schemas.microsoft.com/office/drawing/2014/main" id="{63FDADCF-863A-481B-8D2F-6C712084A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0" name="Picture 1" descr="null">
          <a:extLst>
            <a:ext uri="{FF2B5EF4-FFF2-40B4-BE49-F238E27FC236}">
              <a16:creationId xmlns:a16="http://schemas.microsoft.com/office/drawing/2014/main" id="{A4BC464F-7852-4BF4-A204-D50BD6CF68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1" name="Picture 1" descr="null">
          <a:extLst>
            <a:ext uri="{FF2B5EF4-FFF2-40B4-BE49-F238E27FC236}">
              <a16:creationId xmlns:a16="http://schemas.microsoft.com/office/drawing/2014/main" id="{6FE65561-2876-44B6-BFFB-92E876D5C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2" name="Picture 1" descr="null">
          <a:extLst>
            <a:ext uri="{FF2B5EF4-FFF2-40B4-BE49-F238E27FC236}">
              <a16:creationId xmlns:a16="http://schemas.microsoft.com/office/drawing/2014/main" id="{20234D2D-4F4D-41A4-8DEB-59656C7EB3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3" name="Picture 1" descr="null">
          <a:extLst>
            <a:ext uri="{FF2B5EF4-FFF2-40B4-BE49-F238E27FC236}">
              <a16:creationId xmlns:a16="http://schemas.microsoft.com/office/drawing/2014/main" id="{01770F36-BEC5-47A6-A953-4DE4B44686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4" name="Picture 1" descr="null">
          <a:extLst>
            <a:ext uri="{FF2B5EF4-FFF2-40B4-BE49-F238E27FC236}">
              <a16:creationId xmlns:a16="http://schemas.microsoft.com/office/drawing/2014/main" id="{BA10C24C-D63D-42AC-8EAC-4E05DD4B5B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5" name="Picture 1" descr="null">
          <a:extLst>
            <a:ext uri="{FF2B5EF4-FFF2-40B4-BE49-F238E27FC236}">
              <a16:creationId xmlns:a16="http://schemas.microsoft.com/office/drawing/2014/main" id="{CB4A57D8-EC89-44C3-B167-4ED9964C1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6" name="Picture 1" descr="null">
          <a:extLst>
            <a:ext uri="{FF2B5EF4-FFF2-40B4-BE49-F238E27FC236}">
              <a16:creationId xmlns:a16="http://schemas.microsoft.com/office/drawing/2014/main" id="{EEE9B6C2-F4B4-439F-9BC4-AE2291144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7" name="Picture 1" descr="null">
          <a:extLst>
            <a:ext uri="{FF2B5EF4-FFF2-40B4-BE49-F238E27FC236}">
              <a16:creationId xmlns:a16="http://schemas.microsoft.com/office/drawing/2014/main" id="{412EC01A-0273-41BA-B3DE-ACA617D27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8" name="Picture 1" descr="null">
          <a:extLst>
            <a:ext uri="{FF2B5EF4-FFF2-40B4-BE49-F238E27FC236}">
              <a16:creationId xmlns:a16="http://schemas.microsoft.com/office/drawing/2014/main" id="{7D40C326-5D80-486B-AB48-269F55A83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89" name="Picture 1" descr="null">
          <a:extLst>
            <a:ext uri="{FF2B5EF4-FFF2-40B4-BE49-F238E27FC236}">
              <a16:creationId xmlns:a16="http://schemas.microsoft.com/office/drawing/2014/main" id="{A38FEBD5-CFF0-4470-8779-3DC22AF52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90" name="Picture 1" descr="null">
          <a:extLst>
            <a:ext uri="{FF2B5EF4-FFF2-40B4-BE49-F238E27FC236}">
              <a16:creationId xmlns:a16="http://schemas.microsoft.com/office/drawing/2014/main" id="{DB1F5C22-B2D3-4852-9510-86F991A1EC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91" name="Picture 1" descr="null">
          <a:extLst>
            <a:ext uri="{FF2B5EF4-FFF2-40B4-BE49-F238E27FC236}">
              <a16:creationId xmlns:a16="http://schemas.microsoft.com/office/drawing/2014/main" id="{9C72F3FC-FF6F-407E-8BFF-4F853A893D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92" name="Picture 1" descr="null">
          <a:extLst>
            <a:ext uri="{FF2B5EF4-FFF2-40B4-BE49-F238E27FC236}">
              <a16:creationId xmlns:a16="http://schemas.microsoft.com/office/drawing/2014/main" id="{96695AD4-EB69-4974-A54D-9C3656FBF9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393" name="Picture 1" descr="null">
          <a:extLst>
            <a:ext uri="{FF2B5EF4-FFF2-40B4-BE49-F238E27FC236}">
              <a16:creationId xmlns:a16="http://schemas.microsoft.com/office/drawing/2014/main" id="{4D2E71B5-9C10-443B-8B3C-04377A3EA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394" name="Picture 1" descr="null">
          <a:extLst>
            <a:ext uri="{FF2B5EF4-FFF2-40B4-BE49-F238E27FC236}">
              <a16:creationId xmlns:a16="http://schemas.microsoft.com/office/drawing/2014/main" id="{55B317C9-A402-4331-A8DA-2E338F94F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5" name="Picture 1" descr="null">
          <a:extLst>
            <a:ext uri="{FF2B5EF4-FFF2-40B4-BE49-F238E27FC236}">
              <a16:creationId xmlns:a16="http://schemas.microsoft.com/office/drawing/2014/main" id="{8DACCB05-9783-447F-AC94-463F979D1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6" name="Picture 1" descr="null">
          <a:extLst>
            <a:ext uri="{FF2B5EF4-FFF2-40B4-BE49-F238E27FC236}">
              <a16:creationId xmlns:a16="http://schemas.microsoft.com/office/drawing/2014/main" id="{3545A32A-7250-48E2-8959-E0C99EEEE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7" name="Picture 1" descr="null">
          <a:extLst>
            <a:ext uri="{FF2B5EF4-FFF2-40B4-BE49-F238E27FC236}">
              <a16:creationId xmlns:a16="http://schemas.microsoft.com/office/drawing/2014/main" id="{CB760315-9021-4434-943E-EA459FE35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8" name="Picture 1" descr="null">
          <a:extLst>
            <a:ext uri="{FF2B5EF4-FFF2-40B4-BE49-F238E27FC236}">
              <a16:creationId xmlns:a16="http://schemas.microsoft.com/office/drawing/2014/main" id="{FF7E60D2-7186-4C28-B76B-950C0F58F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399" name="Picture 1" descr="null">
          <a:extLst>
            <a:ext uri="{FF2B5EF4-FFF2-40B4-BE49-F238E27FC236}">
              <a16:creationId xmlns:a16="http://schemas.microsoft.com/office/drawing/2014/main" id="{F01B37D0-E9D4-486C-B510-0E6D100CAA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00" name="Picture 1" descr="null">
          <a:extLst>
            <a:ext uri="{FF2B5EF4-FFF2-40B4-BE49-F238E27FC236}">
              <a16:creationId xmlns:a16="http://schemas.microsoft.com/office/drawing/2014/main" id="{06C568FD-6933-4C25-865D-251761447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01" name="Picture 1" descr="null">
          <a:extLst>
            <a:ext uri="{FF2B5EF4-FFF2-40B4-BE49-F238E27FC236}">
              <a16:creationId xmlns:a16="http://schemas.microsoft.com/office/drawing/2014/main" id="{A8FD5D22-F3B2-4EAE-9D1E-B0EBEE8CF4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22860</xdr:rowOff>
    </xdr:to>
    <xdr:pic>
      <xdr:nvPicPr>
        <xdr:cNvPr id="402" name="Picture 1" descr="null">
          <a:extLst>
            <a:ext uri="{FF2B5EF4-FFF2-40B4-BE49-F238E27FC236}">
              <a16:creationId xmlns:a16="http://schemas.microsoft.com/office/drawing/2014/main" id="{D0C0BE33-F8CB-4586-AFF4-5F1D787843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03" name="Picture 1" descr="null">
          <a:extLst>
            <a:ext uri="{FF2B5EF4-FFF2-40B4-BE49-F238E27FC236}">
              <a16:creationId xmlns:a16="http://schemas.microsoft.com/office/drawing/2014/main" id="{36529A81-595C-48C1-AF37-396259B2BB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04" name="Picture 1" descr="null">
          <a:extLst>
            <a:ext uri="{FF2B5EF4-FFF2-40B4-BE49-F238E27FC236}">
              <a16:creationId xmlns:a16="http://schemas.microsoft.com/office/drawing/2014/main" id="{885DAFBC-C365-438A-9B12-2D1E5E02A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05" name="Picture 1" descr="null">
          <a:extLst>
            <a:ext uri="{FF2B5EF4-FFF2-40B4-BE49-F238E27FC236}">
              <a16:creationId xmlns:a16="http://schemas.microsoft.com/office/drawing/2014/main" id="{1C76E2B8-376C-4617-B533-4E7BE005E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06" name="Picture 1" descr="null">
          <a:extLst>
            <a:ext uri="{FF2B5EF4-FFF2-40B4-BE49-F238E27FC236}">
              <a16:creationId xmlns:a16="http://schemas.microsoft.com/office/drawing/2014/main" id="{875576B8-20F8-4BDF-8CE1-A0FD94244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07" name="Picture 1" descr="null">
          <a:extLst>
            <a:ext uri="{FF2B5EF4-FFF2-40B4-BE49-F238E27FC236}">
              <a16:creationId xmlns:a16="http://schemas.microsoft.com/office/drawing/2014/main" id="{43064F4C-634A-4E88-902D-FB2E22649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08" name="Picture 1" descr="null">
          <a:extLst>
            <a:ext uri="{FF2B5EF4-FFF2-40B4-BE49-F238E27FC236}">
              <a16:creationId xmlns:a16="http://schemas.microsoft.com/office/drawing/2014/main" id="{C4BA707C-2D6A-4255-BBA7-97300EB2AC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09" name="Picture 1" descr="null">
          <a:extLst>
            <a:ext uri="{FF2B5EF4-FFF2-40B4-BE49-F238E27FC236}">
              <a16:creationId xmlns:a16="http://schemas.microsoft.com/office/drawing/2014/main" id="{6CF24D29-9F03-42F2-9736-A6493A395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10" name="Picture 1" descr="null">
          <a:extLst>
            <a:ext uri="{FF2B5EF4-FFF2-40B4-BE49-F238E27FC236}">
              <a16:creationId xmlns:a16="http://schemas.microsoft.com/office/drawing/2014/main" id="{32449C76-16C3-46CE-8C8D-052A070DA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11" name="Picture 1" descr="null">
          <a:extLst>
            <a:ext uri="{FF2B5EF4-FFF2-40B4-BE49-F238E27FC236}">
              <a16:creationId xmlns:a16="http://schemas.microsoft.com/office/drawing/2014/main" id="{9641046D-4C07-4936-861C-D2CE51FDE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12" name="Picture 1" descr="null">
          <a:extLst>
            <a:ext uri="{FF2B5EF4-FFF2-40B4-BE49-F238E27FC236}">
              <a16:creationId xmlns:a16="http://schemas.microsoft.com/office/drawing/2014/main" id="{D195FCC3-DA42-46D1-8970-B9207F5715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13" name="Picture 1" descr="null">
          <a:extLst>
            <a:ext uri="{FF2B5EF4-FFF2-40B4-BE49-F238E27FC236}">
              <a16:creationId xmlns:a16="http://schemas.microsoft.com/office/drawing/2014/main" id="{68AE7B10-1203-4B7F-981D-7EBC57B8C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17</xdr:row>
      <xdr:rowOff>0</xdr:rowOff>
    </xdr:from>
    <xdr:ext cx="7620" cy="30480"/>
    <xdr:pic>
      <xdr:nvPicPr>
        <xdr:cNvPr id="414" name="Picture 1" descr="null">
          <a:extLst>
            <a:ext uri="{FF2B5EF4-FFF2-40B4-BE49-F238E27FC236}">
              <a16:creationId xmlns:a16="http://schemas.microsoft.com/office/drawing/2014/main" id="{BB472268-BBC9-4266-8416-8A06E51AA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5" name="Picture 1" descr="null">
          <a:extLst>
            <a:ext uri="{FF2B5EF4-FFF2-40B4-BE49-F238E27FC236}">
              <a16:creationId xmlns:a16="http://schemas.microsoft.com/office/drawing/2014/main" id="{880DB99E-68D4-435B-9BBF-432BF02454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6" name="Picture 1" descr="null">
          <a:extLst>
            <a:ext uri="{FF2B5EF4-FFF2-40B4-BE49-F238E27FC236}">
              <a16:creationId xmlns:a16="http://schemas.microsoft.com/office/drawing/2014/main" id="{76625D17-F66A-4D43-985A-71015CD4B2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7" name="Picture 1" descr="null">
          <a:extLst>
            <a:ext uri="{FF2B5EF4-FFF2-40B4-BE49-F238E27FC236}">
              <a16:creationId xmlns:a16="http://schemas.microsoft.com/office/drawing/2014/main" id="{51917DDA-B8EF-4942-820B-987AD91364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8" name="Picture 1" descr="null">
          <a:extLst>
            <a:ext uri="{FF2B5EF4-FFF2-40B4-BE49-F238E27FC236}">
              <a16:creationId xmlns:a16="http://schemas.microsoft.com/office/drawing/2014/main" id="{9C691408-ECED-4CD3-B9F4-2E3DAD3D53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19" name="Picture 1" descr="null">
          <a:extLst>
            <a:ext uri="{FF2B5EF4-FFF2-40B4-BE49-F238E27FC236}">
              <a16:creationId xmlns:a16="http://schemas.microsoft.com/office/drawing/2014/main" id="{88695131-7567-4A85-999D-30010C8110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20" name="Picture 1" descr="null">
          <a:extLst>
            <a:ext uri="{FF2B5EF4-FFF2-40B4-BE49-F238E27FC236}">
              <a16:creationId xmlns:a16="http://schemas.microsoft.com/office/drawing/2014/main" id="{88F90AF1-28D4-4162-A61C-02899ABC40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xdr:row>
      <xdr:rowOff>0</xdr:rowOff>
    </xdr:from>
    <xdr:ext cx="7620" cy="30480"/>
    <xdr:pic>
      <xdr:nvPicPr>
        <xdr:cNvPr id="421" name="Picture 1" descr="null">
          <a:extLst>
            <a:ext uri="{FF2B5EF4-FFF2-40B4-BE49-F238E27FC236}">
              <a16:creationId xmlns:a16="http://schemas.microsoft.com/office/drawing/2014/main" id="{02350B8E-8874-4C21-A3C6-B97687451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762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17</xdr:row>
      <xdr:rowOff>0</xdr:rowOff>
    </xdr:from>
    <xdr:to>
      <xdr:col>1</xdr:col>
      <xdr:colOff>20320</xdr:colOff>
      <xdr:row>17</xdr:row>
      <xdr:rowOff>22860</xdr:rowOff>
    </xdr:to>
    <xdr:pic>
      <xdr:nvPicPr>
        <xdr:cNvPr id="422" name="Picture 1" descr="null">
          <a:extLst>
            <a:ext uri="{FF2B5EF4-FFF2-40B4-BE49-F238E27FC236}">
              <a16:creationId xmlns:a16="http://schemas.microsoft.com/office/drawing/2014/main" id="{3D036EA9-F4CB-435B-A416-E49EA0AB8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23" name="Picture 1" descr="null">
          <a:extLst>
            <a:ext uri="{FF2B5EF4-FFF2-40B4-BE49-F238E27FC236}">
              <a16:creationId xmlns:a16="http://schemas.microsoft.com/office/drawing/2014/main" id="{E8963C1C-111F-431B-9E0C-740A50E0E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24" name="Picture 1" descr="null">
          <a:extLst>
            <a:ext uri="{FF2B5EF4-FFF2-40B4-BE49-F238E27FC236}">
              <a16:creationId xmlns:a16="http://schemas.microsoft.com/office/drawing/2014/main" id="{9165CCE9-09D6-40B7-B11E-F20E9FAD2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25" name="Picture 1" descr="null">
          <a:extLst>
            <a:ext uri="{FF2B5EF4-FFF2-40B4-BE49-F238E27FC236}">
              <a16:creationId xmlns:a16="http://schemas.microsoft.com/office/drawing/2014/main" id="{C372969D-8759-40AD-82BF-60EABCBF62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26" name="Picture 1" descr="null">
          <a:extLst>
            <a:ext uri="{FF2B5EF4-FFF2-40B4-BE49-F238E27FC236}">
              <a16:creationId xmlns:a16="http://schemas.microsoft.com/office/drawing/2014/main" id="{165784D1-5AAC-4D89-A134-17BA6DEE9E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27" name="Picture 1" descr="null">
          <a:extLst>
            <a:ext uri="{FF2B5EF4-FFF2-40B4-BE49-F238E27FC236}">
              <a16:creationId xmlns:a16="http://schemas.microsoft.com/office/drawing/2014/main" id="{942DC159-6DD8-4B30-8BAE-7994976D32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28" name="Picture 1" descr="null">
          <a:extLst>
            <a:ext uri="{FF2B5EF4-FFF2-40B4-BE49-F238E27FC236}">
              <a16:creationId xmlns:a16="http://schemas.microsoft.com/office/drawing/2014/main" id="{B3245C42-2613-461B-B5E7-4D431CBD5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29" name="Picture 1" descr="null">
          <a:extLst>
            <a:ext uri="{FF2B5EF4-FFF2-40B4-BE49-F238E27FC236}">
              <a16:creationId xmlns:a16="http://schemas.microsoft.com/office/drawing/2014/main" id="{924D18C2-B9E1-4556-AFC6-4A3AF839C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0" name="Picture 1" descr="null">
          <a:extLst>
            <a:ext uri="{FF2B5EF4-FFF2-40B4-BE49-F238E27FC236}">
              <a16:creationId xmlns:a16="http://schemas.microsoft.com/office/drawing/2014/main" id="{639526A2-A45C-4617-89C0-08AF988785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1" name="Picture 1" descr="null">
          <a:extLst>
            <a:ext uri="{FF2B5EF4-FFF2-40B4-BE49-F238E27FC236}">
              <a16:creationId xmlns:a16="http://schemas.microsoft.com/office/drawing/2014/main" id="{5ED943A7-B2EB-4E95-8395-A9926E67EE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2" name="Picture 1" descr="null">
          <a:extLst>
            <a:ext uri="{FF2B5EF4-FFF2-40B4-BE49-F238E27FC236}">
              <a16:creationId xmlns:a16="http://schemas.microsoft.com/office/drawing/2014/main" id="{41E2EBA4-DC55-4A38-B315-178B87A21C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3" name="Picture 1" descr="null">
          <a:extLst>
            <a:ext uri="{FF2B5EF4-FFF2-40B4-BE49-F238E27FC236}">
              <a16:creationId xmlns:a16="http://schemas.microsoft.com/office/drawing/2014/main" id="{4E50A75F-1740-4793-9802-AE9723F97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4" name="Picture 1" descr="null">
          <a:extLst>
            <a:ext uri="{FF2B5EF4-FFF2-40B4-BE49-F238E27FC236}">
              <a16:creationId xmlns:a16="http://schemas.microsoft.com/office/drawing/2014/main" id="{4D7B2D03-BB0A-4C0A-9C27-12DC4BAC6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5" name="Picture 1" descr="null">
          <a:extLst>
            <a:ext uri="{FF2B5EF4-FFF2-40B4-BE49-F238E27FC236}">
              <a16:creationId xmlns:a16="http://schemas.microsoft.com/office/drawing/2014/main" id="{66E0BF7C-043C-4367-8F9E-3D6C64E0D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6" name="Picture 1" descr="null">
          <a:extLst>
            <a:ext uri="{FF2B5EF4-FFF2-40B4-BE49-F238E27FC236}">
              <a16:creationId xmlns:a16="http://schemas.microsoft.com/office/drawing/2014/main" id="{8A7C154A-9225-4492-9A53-E461F6966C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7" name="Picture 1" descr="null">
          <a:extLst>
            <a:ext uri="{FF2B5EF4-FFF2-40B4-BE49-F238E27FC236}">
              <a16:creationId xmlns:a16="http://schemas.microsoft.com/office/drawing/2014/main" id="{0E2D320C-36E0-40BB-A25A-D0E991A781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8" name="Picture 1" descr="null">
          <a:extLst>
            <a:ext uri="{FF2B5EF4-FFF2-40B4-BE49-F238E27FC236}">
              <a16:creationId xmlns:a16="http://schemas.microsoft.com/office/drawing/2014/main" id="{BED1E082-C1EE-44E1-B0E0-D78D6F70F6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39" name="Picture 1" descr="null">
          <a:extLst>
            <a:ext uri="{FF2B5EF4-FFF2-40B4-BE49-F238E27FC236}">
              <a16:creationId xmlns:a16="http://schemas.microsoft.com/office/drawing/2014/main" id="{180B9014-1972-4689-B313-EC34FA544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40" name="Picture 1" descr="null">
          <a:extLst>
            <a:ext uri="{FF2B5EF4-FFF2-40B4-BE49-F238E27FC236}">
              <a16:creationId xmlns:a16="http://schemas.microsoft.com/office/drawing/2014/main" id="{4F9DBE23-C058-47EF-9B83-D6A39A7E9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41" name="Picture 1" descr="null">
          <a:extLst>
            <a:ext uri="{FF2B5EF4-FFF2-40B4-BE49-F238E27FC236}">
              <a16:creationId xmlns:a16="http://schemas.microsoft.com/office/drawing/2014/main" id="{995525D0-1058-4039-B9DB-C264FED6A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42" name="Picture 1" descr="null">
          <a:extLst>
            <a:ext uri="{FF2B5EF4-FFF2-40B4-BE49-F238E27FC236}">
              <a16:creationId xmlns:a16="http://schemas.microsoft.com/office/drawing/2014/main" id="{6C7E5A20-870D-4F62-B8AE-3F52F3E8FE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43" name="Picture 1" descr="null">
          <a:extLst>
            <a:ext uri="{FF2B5EF4-FFF2-40B4-BE49-F238E27FC236}">
              <a16:creationId xmlns:a16="http://schemas.microsoft.com/office/drawing/2014/main" id="{ABE77336-4A06-4915-9DAC-392F12588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44" name="Picture 1" descr="null">
          <a:extLst>
            <a:ext uri="{FF2B5EF4-FFF2-40B4-BE49-F238E27FC236}">
              <a16:creationId xmlns:a16="http://schemas.microsoft.com/office/drawing/2014/main" id="{59262AF5-12D7-4AE7-91F3-C7952AA29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1</xdr:col>
      <xdr:colOff>20320</xdr:colOff>
      <xdr:row>17</xdr:row>
      <xdr:rowOff>22860</xdr:rowOff>
    </xdr:to>
    <xdr:pic>
      <xdr:nvPicPr>
        <xdr:cNvPr id="445" name="Picture 1" descr="null">
          <a:extLst>
            <a:ext uri="{FF2B5EF4-FFF2-40B4-BE49-F238E27FC236}">
              <a16:creationId xmlns:a16="http://schemas.microsoft.com/office/drawing/2014/main" id="{7F259437-984F-449A-B091-92E71D7CA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5219700"/>
          <a:ext cx="2032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111EA-9510-49E3-9C35-E361DD2A1FBC}">
  <dimension ref="B1:P38"/>
  <sheetViews>
    <sheetView zoomScaleNormal="100" workbookViewId="0">
      <selection activeCell="R39" sqref="R39"/>
    </sheetView>
  </sheetViews>
  <sheetFormatPr defaultRowHeight="15" x14ac:dyDescent="0.25"/>
  <cols>
    <col min="2" max="2" width="4.140625" customWidth="1"/>
    <col min="14" max="14" width="11.7109375" customWidth="1"/>
    <col min="15" max="15" width="9.140625" hidden="1" customWidth="1"/>
    <col min="16" max="16" width="2.42578125" hidden="1" customWidth="1"/>
  </cols>
  <sheetData>
    <row r="1" spans="2:16" ht="18.75" x14ac:dyDescent="0.3">
      <c r="B1" s="45" t="s">
        <v>0</v>
      </c>
      <c r="C1" s="45"/>
      <c r="D1" s="45"/>
      <c r="E1" s="45"/>
      <c r="F1" s="45"/>
      <c r="G1" s="45"/>
      <c r="H1" s="45"/>
      <c r="I1" s="45"/>
      <c r="J1" s="45"/>
      <c r="K1" s="45"/>
      <c r="L1" s="45"/>
      <c r="M1" s="45"/>
      <c r="N1" s="45"/>
      <c r="O1" s="45"/>
      <c r="P1" s="45"/>
    </row>
    <row r="2" spans="2:16" x14ac:dyDescent="0.25">
      <c r="B2" s="43"/>
      <c r="C2" s="43"/>
      <c r="D2" s="43"/>
      <c r="E2" s="43"/>
      <c r="F2" s="43"/>
      <c r="G2" s="43"/>
      <c r="H2" s="43"/>
      <c r="I2" s="43"/>
      <c r="J2" s="43"/>
      <c r="K2" s="43"/>
      <c r="L2" s="43"/>
      <c r="M2" s="43"/>
      <c r="N2" s="43"/>
      <c r="O2" s="43"/>
      <c r="P2" s="43"/>
    </row>
    <row r="3" spans="2:16" x14ac:dyDescent="0.25">
      <c r="B3" s="43" t="s">
        <v>1</v>
      </c>
      <c r="C3" s="43"/>
      <c r="D3" s="43"/>
      <c r="E3" s="43"/>
      <c r="F3" s="43"/>
      <c r="G3" s="43"/>
      <c r="H3" s="43"/>
      <c r="I3" s="43"/>
      <c r="J3" s="43"/>
      <c r="K3" s="43"/>
      <c r="L3" s="43"/>
      <c r="M3" s="43"/>
      <c r="N3" s="43"/>
      <c r="O3" s="43"/>
      <c r="P3" s="43"/>
    </row>
    <row r="4" spans="2:16" x14ac:dyDescent="0.25">
      <c r="B4" s="43" t="s">
        <v>2</v>
      </c>
      <c r="C4" s="43"/>
      <c r="D4" s="43"/>
      <c r="E4" s="43"/>
      <c r="F4" s="43"/>
      <c r="G4" s="43"/>
      <c r="H4" s="43"/>
      <c r="I4" s="43"/>
      <c r="J4" s="43"/>
      <c r="K4" s="43"/>
      <c r="L4" s="43"/>
      <c r="M4" s="43"/>
      <c r="N4" s="43"/>
      <c r="O4" s="43"/>
      <c r="P4" s="43"/>
    </row>
    <row r="5" spans="2:16" x14ac:dyDescent="0.25">
      <c r="B5" s="43" t="s">
        <v>3</v>
      </c>
      <c r="C5" s="43"/>
      <c r="D5" s="43"/>
      <c r="E5" s="43"/>
      <c r="F5" s="43"/>
      <c r="G5" s="43"/>
      <c r="H5" s="43"/>
      <c r="I5" s="43"/>
      <c r="J5" s="43"/>
      <c r="K5" s="43"/>
      <c r="L5" s="43"/>
      <c r="M5" s="43"/>
      <c r="N5" s="43"/>
      <c r="O5" s="43"/>
      <c r="P5" s="43"/>
    </row>
    <row r="6" spans="2:16" x14ac:dyDescent="0.25">
      <c r="B6" s="43" t="s">
        <v>4</v>
      </c>
      <c r="C6" s="43"/>
      <c r="D6" s="43"/>
      <c r="E6" s="43"/>
      <c r="F6" s="43"/>
      <c r="G6" s="43"/>
      <c r="H6" s="43"/>
      <c r="I6" s="43"/>
      <c r="J6" s="43"/>
      <c r="K6" s="43"/>
      <c r="L6" s="43"/>
      <c r="M6" s="43"/>
      <c r="N6" s="43"/>
      <c r="O6" s="43"/>
      <c r="P6" s="43"/>
    </row>
    <row r="7" spans="2:16" ht="32.25" customHeight="1" x14ac:dyDescent="0.25">
      <c r="B7" s="42" t="s">
        <v>5</v>
      </c>
      <c r="C7" s="42"/>
      <c r="D7" s="42"/>
      <c r="E7" s="42"/>
      <c r="F7" s="42"/>
      <c r="G7" s="42"/>
      <c r="H7" s="42"/>
      <c r="I7" s="42"/>
      <c r="J7" s="42"/>
      <c r="K7" s="42"/>
      <c r="L7" s="42"/>
      <c r="M7" s="42"/>
      <c r="N7" s="42"/>
      <c r="O7" s="42"/>
      <c r="P7" s="42"/>
    </row>
    <row r="8" spans="2:16" x14ac:dyDescent="0.25">
      <c r="B8" s="43"/>
      <c r="C8" s="43"/>
      <c r="D8" s="43"/>
      <c r="E8" s="43"/>
      <c r="F8" s="43"/>
      <c r="G8" s="43"/>
      <c r="H8" s="43"/>
      <c r="I8" s="43"/>
      <c r="J8" s="43"/>
      <c r="K8" s="43"/>
      <c r="L8" s="43"/>
      <c r="M8" s="43"/>
      <c r="N8" s="43"/>
      <c r="O8" s="43"/>
      <c r="P8" s="43"/>
    </row>
    <row r="9" spans="2:16" ht="45" customHeight="1" x14ac:dyDescent="0.25">
      <c r="B9" s="46" t="s">
        <v>6</v>
      </c>
      <c r="C9" s="46"/>
      <c r="D9" s="46"/>
      <c r="E9" s="46"/>
      <c r="F9" s="46"/>
      <c r="G9" s="46"/>
      <c r="H9" s="46"/>
      <c r="I9" s="46"/>
      <c r="J9" s="46"/>
      <c r="K9" s="46"/>
      <c r="L9" s="46"/>
      <c r="M9" s="46"/>
      <c r="N9" s="46"/>
      <c r="O9" s="46"/>
      <c r="P9" s="46"/>
    </row>
    <row r="10" spans="2:16" x14ac:dyDescent="0.25">
      <c r="B10" s="43"/>
      <c r="C10" s="43"/>
      <c r="D10" s="43"/>
      <c r="E10" s="43"/>
      <c r="F10" s="43"/>
      <c r="G10" s="43"/>
      <c r="H10" s="43"/>
      <c r="I10" s="43"/>
      <c r="J10" s="43"/>
      <c r="K10" s="43"/>
      <c r="L10" s="43"/>
      <c r="M10" s="43"/>
      <c r="N10" s="43"/>
      <c r="O10" s="43"/>
      <c r="P10" s="43"/>
    </row>
    <row r="11" spans="2:16" x14ac:dyDescent="0.25">
      <c r="B11" s="43" t="s">
        <v>7</v>
      </c>
      <c r="C11" s="43"/>
      <c r="D11" s="43"/>
      <c r="E11" s="43"/>
      <c r="F11" s="43"/>
      <c r="G11" s="43"/>
      <c r="H11" s="43"/>
      <c r="I11" s="43"/>
      <c r="J11" s="43"/>
      <c r="K11" s="43"/>
      <c r="L11" s="43"/>
      <c r="M11" s="43"/>
      <c r="N11" s="43"/>
      <c r="O11" s="43"/>
      <c r="P11" s="43"/>
    </row>
    <row r="12" spans="2:16" x14ac:dyDescent="0.25">
      <c r="B12" s="43"/>
      <c r="C12" s="43"/>
      <c r="D12" s="43"/>
      <c r="E12" s="43"/>
      <c r="F12" s="43"/>
      <c r="G12" s="43"/>
      <c r="H12" s="43"/>
      <c r="I12" s="43"/>
      <c r="J12" s="43"/>
      <c r="K12" s="43"/>
      <c r="L12" s="43"/>
      <c r="M12" s="43"/>
      <c r="N12" s="43"/>
      <c r="O12" s="43"/>
      <c r="P12" s="43"/>
    </row>
    <row r="13" spans="2:16" ht="30.75" customHeight="1" x14ac:dyDescent="0.25">
      <c r="B13" s="42" t="s">
        <v>8</v>
      </c>
      <c r="C13" s="42"/>
      <c r="D13" s="42"/>
      <c r="E13" s="42"/>
      <c r="F13" s="42"/>
      <c r="G13" s="42"/>
      <c r="H13" s="42"/>
      <c r="I13" s="42"/>
      <c r="J13" s="42"/>
      <c r="K13" s="42"/>
      <c r="L13" s="42"/>
      <c r="M13" s="42"/>
      <c r="N13" s="42"/>
      <c r="O13" s="42"/>
      <c r="P13" s="42"/>
    </row>
    <row r="14" spans="2:16" x14ac:dyDescent="0.25">
      <c r="B14" s="43"/>
      <c r="C14" s="43"/>
      <c r="D14" s="43"/>
      <c r="E14" s="43"/>
      <c r="F14" s="43"/>
      <c r="G14" s="43"/>
      <c r="H14" s="43"/>
      <c r="I14" s="43"/>
      <c r="J14" s="43"/>
      <c r="K14" s="43"/>
      <c r="L14" s="43"/>
      <c r="M14" s="43"/>
      <c r="N14" s="43"/>
      <c r="O14" s="43"/>
      <c r="P14" s="43"/>
    </row>
    <row r="15" spans="2:16" ht="31.5" customHeight="1" x14ac:dyDescent="0.25">
      <c r="B15" s="42" t="s">
        <v>9</v>
      </c>
      <c r="C15" s="42"/>
      <c r="D15" s="42"/>
      <c r="E15" s="42"/>
      <c r="F15" s="42"/>
      <c r="G15" s="42"/>
      <c r="H15" s="42"/>
      <c r="I15" s="42"/>
      <c r="J15" s="42"/>
      <c r="K15" s="42"/>
      <c r="L15" s="42"/>
      <c r="M15" s="42"/>
      <c r="N15" s="42"/>
      <c r="O15" s="42"/>
      <c r="P15" s="42"/>
    </row>
    <row r="16" spans="2:16" x14ac:dyDescent="0.25">
      <c r="B16" s="43"/>
      <c r="C16" s="43"/>
      <c r="D16" s="43"/>
      <c r="E16" s="43"/>
      <c r="F16" s="43"/>
      <c r="G16" s="43"/>
      <c r="H16" s="43"/>
      <c r="I16" s="43"/>
      <c r="J16" s="43"/>
      <c r="K16" s="43"/>
      <c r="L16" s="43"/>
      <c r="M16" s="43"/>
      <c r="N16" s="43"/>
      <c r="O16" s="43"/>
      <c r="P16" s="43"/>
    </row>
    <row r="17" spans="2:16" ht="20.25" customHeight="1" x14ac:dyDescent="0.25">
      <c r="B17" s="44" t="s">
        <v>10</v>
      </c>
      <c r="C17" s="44"/>
      <c r="D17" s="44"/>
      <c r="E17" s="44"/>
      <c r="F17" s="44"/>
      <c r="G17" s="44"/>
      <c r="H17" s="44"/>
      <c r="I17" s="44"/>
      <c r="J17" s="44"/>
      <c r="K17" s="44"/>
      <c r="L17" s="44"/>
      <c r="M17" s="44"/>
      <c r="N17" s="44"/>
      <c r="O17" s="44"/>
      <c r="P17" s="44"/>
    </row>
    <row r="18" spans="2:16" x14ac:dyDescent="0.25">
      <c r="B18" s="41" t="s">
        <v>11</v>
      </c>
      <c r="C18" s="39" t="s">
        <v>12</v>
      </c>
      <c r="D18" s="39"/>
      <c r="E18" s="39"/>
      <c r="F18" s="39"/>
      <c r="G18" s="39"/>
      <c r="H18" s="39"/>
      <c r="I18" s="39"/>
      <c r="J18" s="39"/>
      <c r="K18" s="39"/>
      <c r="L18" s="39"/>
      <c r="M18" s="39"/>
      <c r="N18" s="39"/>
    </row>
    <row r="19" spans="2:16" x14ac:dyDescent="0.25">
      <c r="B19" s="41"/>
      <c r="C19" s="39"/>
      <c r="D19" s="39"/>
      <c r="E19" s="39"/>
      <c r="F19" s="39"/>
      <c r="G19" s="39"/>
      <c r="H19" s="39"/>
      <c r="I19" s="39"/>
      <c r="J19" s="39"/>
      <c r="K19" s="39"/>
      <c r="L19" s="39"/>
      <c r="M19" s="39"/>
      <c r="N19" s="39"/>
    </row>
    <row r="20" spans="2:16" x14ac:dyDescent="0.25">
      <c r="B20" s="41"/>
      <c r="C20" s="39"/>
      <c r="D20" s="39"/>
      <c r="E20" s="39"/>
      <c r="F20" s="39"/>
      <c r="G20" s="39"/>
      <c r="H20" s="39"/>
      <c r="I20" s="39"/>
      <c r="J20" s="39"/>
      <c r="K20" s="39"/>
      <c r="L20" s="39"/>
      <c r="M20" s="39"/>
      <c r="N20" s="39"/>
    </row>
    <row r="21" spans="2:16" x14ac:dyDescent="0.25">
      <c r="B21" s="41"/>
      <c r="C21" s="39"/>
      <c r="D21" s="39"/>
      <c r="E21" s="39"/>
      <c r="F21" s="39"/>
      <c r="G21" s="39"/>
      <c r="H21" s="39"/>
      <c r="I21" s="39"/>
      <c r="J21" s="39"/>
      <c r="K21" s="39"/>
      <c r="L21" s="39"/>
      <c r="M21" s="39"/>
      <c r="N21" s="39"/>
    </row>
    <row r="22" spans="2:16" ht="15.75" customHeight="1" x14ac:dyDescent="0.25">
      <c r="B22" s="41"/>
      <c r="C22" s="39"/>
      <c r="D22" s="39"/>
      <c r="E22" s="39"/>
      <c r="F22" s="39"/>
      <c r="G22" s="39"/>
      <c r="H22" s="39"/>
      <c r="I22" s="39"/>
      <c r="J22" s="39"/>
      <c r="K22" s="39"/>
      <c r="L22" s="39"/>
      <c r="M22" s="39"/>
      <c r="N22" s="39"/>
    </row>
    <row r="23" spans="2:16" x14ac:dyDescent="0.25">
      <c r="B23" s="41" t="s">
        <v>13</v>
      </c>
      <c r="C23" s="39" t="s">
        <v>14</v>
      </c>
      <c r="D23" s="39"/>
      <c r="E23" s="39"/>
      <c r="F23" s="39"/>
      <c r="G23" s="39"/>
      <c r="H23" s="39"/>
      <c r="I23" s="39"/>
      <c r="J23" s="39"/>
      <c r="K23" s="39"/>
      <c r="L23" s="39"/>
      <c r="M23" s="39"/>
      <c r="N23" s="39"/>
    </row>
    <row r="24" spans="2:16" ht="17.25" customHeight="1" x14ac:dyDescent="0.25">
      <c r="B24" s="41"/>
      <c r="C24" s="39"/>
      <c r="D24" s="39"/>
      <c r="E24" s="39"/>
      <c r="F24" s="39"/>
      <c r="G24" s="39"/>
      <c r="H24" s="39"/>
      <c r="I24" s="39"/>
      <c r="J24" s="39"/>
      <c r="K24" s="39"/>
      <c r="L24" s="39"/>
      <c r="M24" s="39"/>
      <c r="N24" s="39"/>
    </row>
    <row r="25" spans="2:16" ht="15" customHeight="1" x14ac:dyDescent="0.25">
      <c r="B25" s="41" t="s">
        <v>15</v>
      </c>
      <c r="C25" s="39" t="s">
        <v>16</v>
      </c>
      <c r="D25" s="39"/>
      <c r="E25" s="39"/>
      <c r="F25" s="39"/>
      <c r="G25" s="39"/>
      <c r="H25" s="39"/>
      <c r="I25" s="39"/>
      <c r="J25" s="39"/>
      <c r="K25" s="39"/>
      <c r="L25" s="39"/>
      <c r="M25" s="39"/>
      <c r="N25" s="39"/>
    </row>
    <row r="26" spans="2:16" x14ac:dyDescent="0.25">
      <c r="B26" s="41"/>
      <c r="C26" s="39"/>
      <c r="D26" s="39"/>
      <c r="E26" s="39"/>
      <c r="F26" s="39"/>
      <c r="G26" s="39"/>
      <c r="H26" s="39"/>
      <c r="I26" s="39"/>
      <c r="J26" s="39"/>
      <c r="K26" s="39"/>
      <c r="L26" s="39"/>
      <c r="M26" s="39"/>
      <c r="N26" s="39"/>
    </row>
    <row r="27" spans="2:16" x14ac:dyDescent="0.25">
      <c r="B27" s="41"/>
      <c r="C27" s="39"/>
      <c r="D27" s="39"/>
      <c r="E27" s="39"/>
      <c r="F27" s="39"/>
      <c r="G27" s="39"/>
      <c r="H27" s="39"/>
      <c r="I27" s="39"/>
      <c r="J27" s="39"/>
      <c r="K27" s="39"/>
      <c r="L27" s="39"/>
      <c r="M27" s="39"/>
      <c r="N27" s="39"/>
    </row>
    <row r="28" spans="2:16" x14ac:dyDescent="0.25">
      <c r="B28" s="41"/>
      <c r="C28" s="39"/>
      <c r="D28" s="39"/>
      <c r="E28" s="39"/>
      <c r="F28" s="39"/>
      <c r="G28" s="39"/>
      <c r="H28" s="39"/>
      <c r="I28" s="39"/>
      <c r="J28" s="39"/>
      <c r="K28" s="39"/>
      <c r="L28" s="39"/>
      <c r="M28" s="39"/>
      <c r="N28" s="39"/>
    </row>
    <row r="29" spans="2:16" ht="14.25" customHeight="1" x14ac:dyDescent="0.25">
      <c r="B29" s="41"/>
      <c r="C29" s="39"/>
      <c r="D29" s="39"/>
      <c r="E29" s="39"/>
      <c r="F29" s="39"/>
      <c r="G29" s="39"/>
      <c r="H29" s="39"/>
      <c r="I29" s="39"/>
      <c r="J29" s="39"/>
      <c r="K29" s="39"/>
      <c r="L29" s="39"/>
      <c r="M29" s="39"/>
      <c r="N29" s="39"/>
    </row>
    <row r="30" spans="2:16" x14ac:dyDescent="0.25">
      <c r="B30" s="41" t="s">
        <v>17</v>
      </c>
      <c r="C30" s="39" t="s">
        <v>18</v>
      </c>
      <c r="D30" s="39"/>
      <c r="E30" s="39"/>
      <c r="F30" s="39"/>
      <c r="G30" s="39"/>
      <c r="H30" s="39"/>
      <c r="I30" s="39"/>
      <c r="J30" s="39"/>
      <c r="K30" s="39"/>
      <c r="L30" s="39"/>
      <c r="M30" s="39"/>
      <c r="N30" s="39"/>
    </row>
    <row r="31" spans="2:16" x14ac:dyDescent="0.25">
      <c r="B31" s="41"/>
      <c r="C31" s="39" t="s">
        <v>19</v>
      </c>
      <c r="D31" s="39"/>
      <c r="E31" s="39"/>
      <c r="F31" s="39"/>
      <c r="G31" s="39"/>
      <c r="H31" s="39"/>
      <c r="I31" s="39"/>
      <c r="J31" s="39"/>
      <c r="K31" s="39"/>
      <c r="L31" s="39"/>
      <c r="M31" s="39"/>
      <c r="N31" s="39"/>
    </row>
    <row r="32" spans="2:16" ht="15" hidden="1" customHeight="1" x14ac:dyDescent="0.25">
      <c r="B32" s="41"/>
      <c r="C32" s="39"/>
      <c r="D32" s="39"/>
      <c r="E32" s="39"/>
      <c r="F32" s="39"/>
      <c r="G32" s="39"/>
      <c r="H32" s="39"/>
      <c r="I32" s="39"/>
      <c r="J32" s="39"/>
      <c r="K32" s="39"/>
      <c r="L32" s="39"/>
      <c r="M32" s="39"/>
      <c r="N32" s="39"/>
    </row>
    <row r="33" spans="2:14" x14ac:dyDescent="0.25">
      <c r="B33" s="41"/>
      <c r="C33" s="39" t="s">
        <v>20</v>
      </c>
      <c r="D33" s="39"/>
      <c r="E33" s="39"/>
      <c r="F33" s="39"/>
      <c r="G33" s="39"/>
      <c r="H33" s="39"/>
      <c r="I33" s="39"/>
      <c r="J33" s="39"/>
      <c r="K33" s="39"/>
      <c r="L33" s="39"/>
      <c r="M33" s="39"/>
      <c r="N33" s="39"/>
    </row>
    <row r="34" spans="2:14" ht="16.5" customHeight="1" x14ac:dyDescent="0.25">
      <c r="B34" s="41"/>
      <c r="C34" s="40" t="s">
        <v>21</v>
      </c>
      <c r="D34" s="40"/>
      <c r="E34" s="40"/>
      <c r="F34" s="40"/>
      <c r="G34" s="40"/>
      <c r="H34" s="40"/>
      <c r="I34" s="40"/>
      <c r="J34" s="40"/>
      <c r="K34" s="40"/>
      <c r="L34" s="40"/>
      <c r="M34" s="40"/>
      <c r="N34" s="40"/>
    </row>
    <row r="35" spans="2:14" ht="31.5" customHeight="1" x14ac:dyDescent="0.25">
      <c r="B35" s="27" t="s">
        <v>22</v>
      </c>
      <c r="C35" s="39" t="s">
        <v>23</v>
      </c>
      <c r="D35" s="39"/>
      <c r="E35" s="39"/>
      <c r="F35" s="39"/>
      <c r="G35" s="39"/>
      <c r="H35" s="39"/>
      <c r="I35" s="39"/>
      <c r="J35" s="39"/>
      <c r="K35" s="39"/>
      <c r="L35" s="39"/>
      <c r="M35" s="39"/>
      <c r="N35" s="39"/>
    </row>
    <row r="37" spans="2:14" x14ac:dyDescent="0.25">
      <c r="B37" s="37" t="s">
        <v>24</v>
      </c>
      <c r="C37" s="37"/>
      <c r="D37" s="37"/>
      <c r="E37" s="37"/>
      <c r="F37" s="37"/>
      <c r="G37" s="37"/>
    </row>
    <row r="38" spans="2:14" x14ac:dyDescent="0.25">
      <c r="B38" s="38">
        <v>45232</v>
      </c>
      <c r="C38" s="38"/>
      <c r="D38" s="38"/>
      <c r="E38" s="36"/>
      <c r="F38" s="36"/>
      <c r="G38" s="36"/>
    </row>
  </sheetData>
  <mergeCells count="31">
    <mergeCell ref="B12:P12"/>
    <mergeCell ref="B1:P1"/>
    <mergeCell ref="B2:P2"/>
    <mergeCell ref="B3:P3"/>
    <mergeCell ref="B4:P4"/>
    <mergeCell ref="B5:P5"/>
    <mergeCell ref="B6:P6"/>
    <mergeCell ref="B7:P7"/>
    <mergeCell ref="B8:P8"/>
    <mergeCell ref="B9:P9"/>
    <mergeCell ref="B10:P10"/>
    <mergeCell ref="B11:P11"/>
    <mergeCell ref="B13:P13"/>
    <mergeCell ref="B14:P14"/>
    <mergeCell ref="B15:P15"/>
    <mergeCell ref="B16:P16"/>
    <mergeCell ref="B17:P17"/>
    <mergeCell ref="B37:G37"/>
    <mergeCell ref="B38:D38"/>
    <mergeCell ref="C18:N22"/>
    <mergeCell ref="C23:N24"/>
    <mergeCell ref="C25:N29"/>
    <mergeCell ref="C30:N30"/>
    <mergeCell ref="C31:N32"/>
    <mergeCell ref="C33:N33"/>
    <mergeCell ref="C34:N34"/>
    <mergeCell ref="C35:N35"/>
    <mergeCell ref="B30:B34"/>
    <mergeCell ref="B25:B29"/>
    <mergeCell ref="B23:B24"/>
    <mergeCell ref="B18:B2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8"/>
  <sheetViews>
    <sheetView topLeftCell="A324" zoomScale="99" zoomScaleNormal="99" workbookViewId="0">
      <selection activeCell="K336" sqref="K336"/>
    </sheetView>
  </sheetViews>
  <sheetFormatPr defaultRowHeight="15.75" x14ac:dyDescent="0.25"/>
  <cols>
    <col min="1" max="1" width="24.7109375" style="4" customWidth="1"/>
    <col min="2" max="2" width="34.85546875" style="4" customWidth="1"/>
    <col min="3" max="3" width="47.7109375" style="4" customWidth="1"/>
    <col min="4" max="4" width="11.5703125" style="7" customWidth="1"/>
    <col min="5" max="5" width="9.140625" style="8" customWidth="1"/>
    <col min="6" max="6" width="9.140625" style="7"/>
    <col min="7" max="7" width="9.140625" style="4"/>
    <col min="8" max="8" width="9.140625" style="11"/>
  </cols>
  <sheetData>
    <row r="1" spans="2:9" ht="22.5" customHeight="1" x14ac:dyDescent="0.3">
      <c r="B1" s="5" t="s">
        <v>25</v>
      </c>
    </row>
    <row r="2" spans="2:9" s="1" customFormat="1" ht="65.25" customHeight="1" x14ac:dyDescent="0.3">
      <c r="B2" s="5" t="s">
        <v>26</v>
      </c>
      <c r="C2" s="5" t="s">
        <v>27</v>
      </c>
      <c r="D2" s="33" t="s">
        <v>28</v>
      </c>
      <c r="E2" s="21" t="s">
        <v>29</v>
      </c>
      <c r="F2" s="22" t="s">
        <v>30</v>
      </c>
      <c r="G2" s="17" t="s">
        <v>31</v>
      </c>
      <c r="H2" s="23" t="s">
        <v>32</v>
      </c>
      <c r="I2" s="2"/>
    </row>
    <row r="4" spans="2:9" x14ac:dyDescent="0.25">
      <c r="B4" s="3" t="s">
        <v>33</v>
      </c>
      <c r="C4" s="16" t="s">
        <v>34</v>
      </c>
    </row>
    <row r="5" spans="2:9" x14ac:dyDescent="0.25">
      <c r="B5" s="3"/>
      <c r="C5" s="4" t="s">
        <v>35</v>
      </c>
      <c r="D5" s="7">
        <v>13900</v>
      </c>
      <c r="E5" s="8">
        <v>2</v>
      </c>
      <c r="F5" s="7">
        <f>SUM(D5/E5)</f>
        <v>6950</v>
      </c>
      <c r="G5" s="7">
        <f>SUM(F5-F8)</f>
        <v>-1126.666666666667</v>
      </c>
      <c r="H5" s="14">
        <f>SUM(G5/(F8/100))</f>
        <v>-13.949649195212551</v>
      </c>
    </row>
    <row r="6" spans="2:9" x14ac:dyDescent="0.25">
      <c r="C6" s="4" t="s">
        <v>36</v>
      </c>
      <c r="D6" s="7">
        <v>26500</v>
      </c>
      <c r="E6" s="8">
        <v>3</v>
      </c>
      <c r="F6" s="7">
        <f t="shared" ref="F6:F8" si="0">SUM(D6/E6)</f>
        <v>8833.3333333333339</v>
      </c>
      <c r="G6" s="7">
        <f>SUM(F6-F8)</f>
        <v>756.66666666666697</v>
      </c>
      <c r="H6" s="11">
        <f>SUM(G6/(F8/100))</f>
        <v>9.3685513825835773</v>
      </c>
    </row>
    <row r="7" spans="2:9" x14ac:dyDescent="0.25">
      <c r="C7" s="4" t="s">
        <v>37</v>
      </c>
      <c r="D7" s="7">
        <v>8060</v>
      </c>
      <c r="E7" s="8">
        <v>1</v>
      </c>
      <c r="F7" s="7">
        <f t="shared" si="0"/>
        <v>8060</v>
      </c>
      <c r="G7" s="7">
        <f>SUM(F7-F8)</f>
        <v>-16.66666666666697</v>
      </c>
      <c r="H7" s="11">
        <f>SUM(G7/(F8/100))</f>
        <v>-0.20635575732563313</v>
      </c>
    </row>
    <row r="8" spans="2:9" x14ac:dyDescent="0.25">
      <c r="C8" s="3" t="s">
        <v>38</v>
      </c>
      <c r="D8" s="6">
        <f>SUM(D5:D7)</f>
        <v>48460</v>
      </c>
      <c r="E8" s="8">
        <f>SUM(E5:E7)</f>
        <v>6</v>
      </c>
      <c r="F8" s="7">
        <f t="shared" si="0"/>
        <v>8076.666666666667</v>
      </c>
    </row>
    <row r="9" spans="2:9" x14ac:dyDescent="0.25">
      <c r="C9" s="3"/>
      <c r="D9" s="6"/>
    </row>
    <row r="10" spans="2:9" x14ac:dyDescent="0.25">
      <c r="C10" s="4" t="s">
        <v>39</v>
      </c>
      <c r="D10" s="6">
        <v>26300</v>
      </c>
      <c r="E10" s="8">
        <v>4</v>
      </c>
      <c r="F10" s="7">
        <f t="shared" ref="F10" si="1">SUM(D10/E10)</f>
        <v>6575</v>
      </c>
    </row>
    <row r="11" spans="2:9" x14ac:dyDescent="0.25">
      <c r="C11" s="3"/>
      <c r="D11" s="6"/>
    </row>
    <row r="12" spans="2:9" x14ac:dyDescent="0.25">
      <c r="C12" s="3" t="s">
        <v>40</v>
      </c>
      <c r="D12" s="6">
        <f>SUM(D8+D10)</f>
        <v>74760</v>
      </c>
      <c r="E12" s="26">
        <f>SUM(E8+E10)</f>
        <v>10</v>
      </c>
      <c r="F12" s="7">
        <f t="shared" ref="F12" si="2">SUM(D12/E12)</f>
        <v>7476</v>
      </c>
    </row>
    <row r="13" spans="2:9" x14ac:dyDescent="0.25">
      <c r="C13" s="3"/>
      <c r="D13" s="6"/>
    </row>
    <row r="14" spans="2:9" x14ac:dyDescent="0.25">
      <c r="B14" s="3" t="s">
        <v>41</v>
      </c>
      <c r="C14" s="16" t="s">
        <v>34</v>
      </c>
    </row>
    <row r="15" spans="2:9" x14ac:dyDescent="0.25">
      <c r="B15" s="3"/>
      <c r="C15" s="4" t="s">
        <v>42</v>
      </c>
      <c r="D15" s="7">
        <v>6810</v>
      </c>
      <c r="E15" s="8">
        <v>1</v>
      </c>
      <c r="F15" s="7">
        <f t="shared" ref="F15:F22" si="3">SUM(D15/E15)</f>
        <v>6810</v>
      </c>
      <c r="G15" s="7">
        <f>SUM(F15-F20)</f>
        <v>-672.72727272727298</v>
      </c>
      <c r="H15" s="11">
        <f>SUM(G15/(F20/100))</f>
        <v>-8.9904021382578083</v>
      </c>
    </row>
    <row r="16" spans="2:9" x14ac:dyDescent="0.25">
      <c r="C16" s="4" t="s">
        <v>43</v>
      </c>
      <c r="D16" s="7">
        <v>12150</v>
      </c>
      <c r="E16" s="8">
        <v>2</v>
      </c>
      <c r="F16" s="7">
        <f t="shared" si="3"/>
        <v>6075</v>
      </c>
      <c r="G16" s="7">
        <f>SUM(F16-F20)</f>
        <v>-1407.727272727273</v>
      </c>
      <c r="H16" s="14">
        <f>SUM(G16/(F20/100))</f>
        <v>-18.813023933908397</v>
      </c>
    </row>
    <row r="17" spans="2:8" x14ac:dyDescent="0.25">
      <c r="C17" s="4" t="s">
        <v>44</v>
      </c>
      <c r="D17" s="7">
        <v>7550</v>
      </c>
      <c r="E17" s="8">
        <v>1</v>
      </c>
      <c r="F17" s="7">
        <f t="shared" si="3"/>
        <v>7550</v>
      </c>
      <c r="G17" s="7">
        <f>SUM(F17-F20)</f>
        <v>67.272727272727025</v>
      </c>
      <c r="H17" s="11">
        <f>SUM(G17/(F20/100))</f>
        <v>0.89904021382577726</v>
      </c>
    </row>
    <row r="18" spans="2:8" x14ac:dyDescent="0.25">
      <c r="C18" s="4" t="s">
        <v>45</v>
      </c>
      <c r="D18" s="7">
        <v>41700</v>
      </c>
      <c r="E18" s="8">
        <v>5</v>
      </c>
      <c r="F18" s="7">
        <f t="shared" si="3"/>
        <v>8340</v>
      </c>
      <c r="G18" s="7">
        <f>SUM(F18-F20)</f>
        <v>857.27272727272702</v>
      </c>
      <c r="H18" s="14">
        <f>SUM(G18/(F20/100))</f>
        <v>11.456688130239336</v>
      </c>
    </row>
    <row r="19" spans="2:8" x14ac:dyDescent="0.25">
      <c r="C19" s="4" t="s">
        <v>46</v>
      </c>
      <c r="D19" s="7">
        <v>14100</v>
      </c>
      <c r="E19" s="8">
        <v>2</v>
      </c>
      <c r="F19" s="7">
        <f t="shared" si="3"/>
        <v>7050</v>
      </c>
      <c r="G19" s="7">
        <f>SUM(F19-F20)</f>
        <v>-432.72727272727298</v>
      </c>
      <c r="H19" s="11">
        <f>SUM(G19/(F20/100))</f>
        <v>-5.7830154294739433</v>
      </c>
    </row>
    <row r="20" spans="2:8" x14ac:dyDescent="0.25">
      <c r="C20" s="3" t="s">
        <v>47</v>
      </c>
      <c r="D20" s="6">
        <f>SUM(D15:D19)</f>
        <v>82310</v>
      </c>
      <c r="E20" s="8">
        <f>SUM(E15:E19)</f>
        <v>11</v>
      </c>
      <c r="F20" s="7">
        <f t="shared" si="3"/>
        <v>7482.727272727273</v>
      </c>
    </row>
    <row r="21" spans="2:8" x14ac:dyDescent="0.25">
      <c r="C21" s="3"/>
      <c r="D21" s="6"/>
    </row>
    <row r="22" spans="2:8" x14ac:dyDescent="0.25">
      <c r="C22" s="4" t="s">
        <v>48</v>
      </c>
      <c r="D22" s="6">
        <v>19750</v>
      </c>
      <c r="E22" s="8">
        <v>2</v>
      </c>
      <c r="F22" s="7">
        <f t="shared" si="3"/>
        <v>9875</v>
      </c>
    </row>
    <row r="23" spans="2:8" x14ac:dyDescent="0.25">
      <c r="C23" s="3"/>
      <c r="D23" s="6"/>
    </row>
    <row r="24" spans="2:8" x14ac:dyDescent="0.25">
      <c r="C24" s="3" t="s">
        <v>40</v>
      </c>
      <c r="D24" s="6">
        <f>SUM(D20+D22)</f>
        <v>102060</v>
      </c>
      <c r="E24" s="26">
        <f>SUM(E20+E22)</f>
        <v>13</v>
      </c>
      <c r="F24" s="7">
        <f t="shared" ref="F24" si="4">SUM(D24/E24)</f>
        <v>7850.7692307692305</v>
      </c>
    </row>
    <row r="25" spans="2:8" x14ac:dyDescent="0.25">
      <c r="C25" s="3"/>
      <c r="D25" s="6"/>
    </row>
    <row r="26" spans="2:8" x14ac:dyDescent="0.25">
      <c r="B26" s="3" t="s">
        <v>49</v>
      </c>
      <c r="C26" s="16" t="s">
        <v>34</v>
      </c>
    </row>
    <row r="27" spans="2:8" x14ac:dyDescent="0.25">
      <c r="B27" s="3"/>
      <c r="C27" s="4" t="s">
        <v>50</v>
      </c>
      <c r="D27" s="7">
        <v>8890</v>
      </c>
      <c r="E27" s="8">
        <v>3</v>
      </c>
      <c r="F27" s="7">
        <f>SUM(D27/E27)</f>
        <v>2963.3333333333335</v>
      </c>
      <c r="G27" s="7">
        <f>SUM(F27-F30)</f>
        <v>39.583333333333485</v>
      </c>
      <c r="H27" s="11">
        <f>SUM(G27/(F30/100))</f>
        <v>1.3538549237565962</v>
      </c>
    </row>
    <row r="28" spans="2:8" x14ac:dyDescent="0.25">
      <c r="C28" s="4" t="s">
        <v>51</v>
      </c>
      <c r="D28" s="7">
        <v>5240</v>
      </c>
      <c r="E28" s="8">
        <v>2</v>
      </c>
      <c r="F28" s="7">
        <f t="shared" ref="F28:F34" si="5">SUM(D28/E28)</f>
        <v>2620</v>
      </c>
      <c r="G28" s="7">
        <f>SUM(F28-F30)</f>
        <v>-303.75</v>
      </c>
      <c r="H28" s="14">
        <f>SUM(G28/(F30/100))</f>
        <v>-10.389055151774262</v>
      </c>
    </row>
    <row r="29" spans="2:8" x14ac:dyDescent="0.25">
      <c r="C29" s="4" t="s">
        <v>52</v>
      </c>
      <c r="D29" s="7">
        <v>9260</v>
      </c>
      <c r="E29" s="8">
        <v>3</v>
      </c>
      <c r="F29" s="7">
        <f t="shared" si="5"/>
        <v>3086.6666666666665</v>
      </c>
      <c r="G29" s="7">
        <f>SUM(F29-F30)</f>
        <v>162.91666666666652</v>
      </c>
      <c r="H29" s="11">
        <f>SUM(G29/(F30/100))</f>
        <v>5.5721818440929116</v>
      </c>
    </row>
    <row r="30" spans="2:8" x14ac:dyDescent="0.25">
      <c r="C30" s="3" t="s">
        <v>47</v>
      </c>
      <c r="D30" s="6">
        <f>SUM(D27:D29)</f>
        <v>23390</v>
      </c>
      <c r="E30" s="8">
        <f>SUM(E27:E29)</f>
        <v>8</v>
      </c>
      <c r="F30" s="7">
        <f t="shared" si="5"/>
        <v>2923.75</v>
      </c>
    </row>
    <row r="31" spans="2:8" x14ac:dyDescent="0.25">
      <c r="C31" s="3"/>
      <c r="D31" s="6"/>
    </row>
    <row r="32" spans="2:8" x14ac:dyDescent="0.25">
      <c r="C32" s="4" t="s">
        <v>53</v>
      </c>
      <c r="D32" s="6">
        <v>3880</v>
      </c>
      <c r="E32" s="8">
        <v>1</v>
      </c>
      <c r="F32" s="7">
        <f t="shared" si="5"/>
        <v>3880</v>
      </c>
    </row>
    <row r="33" spans="2:8" x14ac:dyDescent="0.25">
      <c r="C33" s="3"/>
      <c r="D33" s="6"/>
    </row>
    <row r="34" spans="2:8" x14ac:dyDescent="0.25">
      <c r="C34" s="3" t="s">
        <v>40</v>
      </c>
      <c r="D34" s="6">
        <f>SUM(D30+D32)</f>
        <v>27270</v>
      </c>
      <c r="E34" s="26">
        <f>SUM(E30+E32)</f>
        <v>9</v>
      </c>
      <c r="F34" s="7">
        <f t="shared" si="5"/>
        <v>3030</v>
      </c>
    </row>
    <row r="36" spans="2:8" x14ac:dyDescent="0.25">
      <c r="B36" s="3" t="s">
        <v>54</v>
      </c>
      <c r="C36" s="4" t="s">
        <v>55</v>
      </c>
      <c r="D36" s="13">
        <v>81000</v>
      </c>
      <c r="E36" s="8">
        <v>1</v>
      </c>
      <c r="F36" s="7">
        <f t="shared" ref="F36:F49" si="6">SUM(D36/E36)</f>
        <v>81000</v>
      </c>
      <c r="G36" s="7">
        <f>SUM(F36-F49)</f>
        <v>-5965</v>
      </c>
      <c r="H36" s="11">
        <f>SUM(G36/(F49/100))</f>
        <v>-6.8590812395791412</v>
      </c>
    </row>
    <row r="37" spans="2:8" x14ac:dyDescent="0.25">
      <c r="C37" s="4" t="s">
        <v>56</v>
      </c>
      <c r="D37" s="13">
        <v>191600</v>
      </c>
      <c r="E37" s="8">
        <v>2</v>
      </c>
      <c r="F37" s="7">
        <f t="shared" si="6"/>
        <v>95800</v>
      </c>
      <c r="G37" s="7">
        <f>SUM(F37-F49)</f>
        <v>8835</v>
      </c>
      <c r="H37" s="14">
        <f>SUM(G37/(F49/100))</f>
        <v>10.159259472201461</v>
      </c>
    </row>
    <row r="38" spans="2:8" x14ac:dyDescent="0.25">
      <c r="C38" s="4" t="s">
        <v>57</v>
      </c>
      <c r="D38" s="13">
        <v>149900</v>
      </c>
      <c r="E38" s="8">
        <v>2</v>
      </c>
      <c r="F38" s="7">
        <f t="shared" si="6"/>
        <v>74950</v>
      </c>
      <c r="G38" s="7">
        <f>SUM(F38-F49)</f>
        <v>-12015</v>
      </c>
      <c r="H38" s="14">
        <f>SUM(G38/(F49/100))</f>
        <v>-13.815902949462428</v>
      </c>
    </row>
    <row r="39" spans="2:8" x14ac:dyDescent="0.25">
      <c r="C39" s="4" t="s">
        <v>58</v>
      </c>
      <c r="D39" s="13">
        <v>187000</v>
      </c>
      <c r="E39" s="8">
        <v>2</v>
      </c>
      <c r="F39" s="7">
        <f t="shared" si="6"/>
        <v>93500</v>
      </c>
      <c r="G39" s="7">
        <f>SUM(F39-F49)</f>
        <v>6535</v>
      </c>
      <c r="H39" s="11">
        <f>SUM(G39/(F49/100))</f>
        <v>7.5145173345598808</v>
      </c>
    </row>
    <row r="40" spans="2:8" x14ac:dyDescent="0.25">
      <c r="C40" s="4" t="s">
        <v>59</v>
      </c>
      <c r="D40" s="13">
        <v>79800</v>
      </c>
      <c r="E40" s="8">
        <v>1</v>
      </c>
      <c r="F40" s="7">
        <f t="shared" si="6"/>
        <v>79800</v>
      </c>
      <c r="G40" s="7">
        <f>SUM(F40-F49)</f>
        <v>-7165</v>
      </c>
      <c r="H40" s="11">
        <f>SUM(G40/(F49/100))</f>
        <v>-8.238946702696488</v>
      </c>
    </row>
    <row r="41" spans="2:8" x14ac:dyDescent="0.25">
      <c r="C41" s="4" t="s">
        <v>60</v>
      </c>
      <c r="D41" s="13">
        <v>86300</v>
      </c>
      <c r="E41" s="8">
        <v>1</v>
      </c>
      <c r="F41" s="7">
        <f t="shared" si="6"/>
        <v>86300</v>
      </c>
      <c r="G41" s="7">
        <f>SUM(F41-F49)</f>
        <v>-665</v>
      </c>
      <c r="H41" s="11">
        <f>SUM(G41/(F49/100))</f>
        <v>-0.76467544414419597</v>
      </c>
    </row>
    <row r="42" spans="2:8" x14ac:dyDescent="0.25">
      <c r="C42" s="4" t="s">
        <v>61</v>
      </c>
      <c r="D42" s="13">
        <v>165400</v>
      </c>
      <c r="E42" s="8">
        <v>2</v>
      </c>
      <c r="F42" s="7">
        <f t="shared" si="6"/>
        <v>82700</v>
      </c>
      <c r="G42" s="7">
        <f>SUM(F42-F49)</f>
        <v>-4265</v>
      </c>
      <c r="H42" s="11">
        <f>SUM(G42/(F49/100))</f>
        <v>-4.9042718334962343</v>
      </c>
    </row>
    <row r="43" spans="2:8" x14ac:dyDescent="0.25">
      <c r="C43" s="4" t="s">
        <v>62</v>
      </c>
      <c r="D43" s="13">
        <v>87600</v>
      </c>
      <c r="E43" s="8">
        <v>1</v>
      </c>
      <c r="F43" s="7">
        <f t="shared" si="6"/>
        <v>87600</v>
      </c>
      <c r="G43" s="7">
        <f>SUM(F43-F49)</f>
        <v>635</v>
      </c>
      <c r="H43" s="11">
        <f>SUM(G43/(F49/100))</f>
        <v>0.7301788075662623</v>
      </c>
    </row>
    <row r="44" spans="2:8" x14ac:dyDescent="0.25">
      <c r="C44" s="4" t="s">
        <v>63</v>
      </c>
      <c r="D44" s="13">
        <v>95200</v>
      </c>
      <c r="E44" s="8">
        <v>1</v>
      </c>
      <c r="F44" s="7">
        <f t="shared" si="6"/>
        <v>95200</v>
      </c>
      <c r="G44" s="7">
        <f>SUM(F44-F49)</f>
        <v>8235</v>
      </c>
      <c r="H44" s="11">
        <f>SUM(G44/(F49/100))</f>
        <v>9.4693267406427868</v>
      </c>
    </row>
    <row r="45" spans="2:8" x14ac:dyDescent="0.25">
      <c r="C45" s="4" t="s">
        <v>64</v>
      </c>
      <c r="D45" s="13">
        <v>157700</v>
      </c>
      <c r="E45" s="8">
        <v>2</v>
      </c>
      <c r="F45" s="7">
        <f t="shared" si="6"/>
        <v>78850</v>
      </c>
      <c r="G45" s="7">
        <f>SUM(F45-F49)</f>
        <v>-8115</v>
      </c>
      <c r="H45" s="11">
        <f>SUM(G45/(F49/100))</f>
        <v>-9.3313401943310534</v>
      </c>
    </row>
    <row r="46" spans="2:8" x14ac:dyDescent="0.25">
      <c r="C46" s="4" t="s">
        <v>65</v>
      </c>
      <c r="D46" s="13">
        <v>185800</v>
      </c>
      <c r="E46" s="8">
        <v>2</v>
      </c>
      <c r="F46" s="7">
        <f t="shared" si="6"/>
        <v>92900</v>
      </c>
      <c r="G46" s="7">
        <f>SUM(F46-F49)</f>
        <v>5935</v>
      </c>
      <c r="H46" s="11">
        <f>SUM(G46/(F49/100))</f>
        <v>6.8245846030012078</v>
      </c>
    </row>
    <row r="47" spans="2:8" x14ac:dyDescent="0.25">
      <c r="C47" s="4" t="s">
        <v>66</v>
      </c>
      <c r="D47" s="13">
        <v>186700</v>
      </c>
      <c r="E47" s="8">
        <v>2</v>
      </c>
      <c r="F47" s="7">
        <f t="shared" si="6"/>
        <v>93350</v>
      </c>
      <c r="G47" s="7">
        <f>SUM(F47-F49)</f>
        <v>6385</v>
      </c>
      <c r="H47" s="11">
        <f>SUM(G47/(F49/100))</f>
        <v>7.3420341516702123</v>
      </c>
    </row>
    <row r="48" spans="2:8" x14ac:dyDescent="0.25">
      <c r="C48" s="4" t="s">
        <v>67</v>
      </c>
      <c r="D48" s="13">
        <v>85300</v>
      </c>
      <c r="E48" s="8">
        <v>1</v>
      </c>
      <c r="F48" s="7">
        <f t="shared" si="6"/>
        <v>85300</v>
      </c>
      <c r="G48" s="7">
        <f>SUM(F48-F49)</f>
        <v>-1665</v>
      </c>
      <c r="H48" s="11">
        <f>SUM(G48/(F49/100))</f>
        <v>-1.9145633300753178</v>
      </c>
    </row>
    <row r="49" spans="2:8" x14ac:dyDescent="0.25">
      <c r="C49" s="3" t="s">
        <v>38</v>
      </c>
      <c r="D49" s="6">
        <f>SUM(D36:D48)</f>
        <v>1739300</v>
      </c>
      <c r="E49" s="8">
        <f>SUM(E36:E48)</f>
        <v>20</v>
      </c>
      <c r="F49" s="7">
        <f t="shared" si="6"/>
        <v>86965</v>
      </c>
    </row>
    <row r="51" spans="2:8" x14ac:dyDescent="0.25">
      <c r="B51" s="3" t="s">
        <v>68</v>
      </c>
      <c r="C51" s="4" t="s">
        <v>69</v>
      </c>
      <c r="D51" s="13">
        <v>3590</v>
      </c>
      <c r="E51" s="8">
        <v>1</v>
      </c>
      <c r="F51" s="7">
        <f t="shared" ref="F51:F55" si="7">SUM(D51/E51)</f>
        <v>3590</v>
      </c>
      <c r="G51" s="7">
        <f>SUM(F51-F55)</f>
        <v>-147.77777777777783</v>
      </c>
      <c r="H51" s="11">
        <f>SUM(G51/(F55/100))</f>
        <v>-3.953626634958384</v>
      </c>
    </row>
    <row r="52" spans="2:8" x14ac:dyDescent="0.25">
      <c r="C52" s="4" t="s">
        <v>70</v>
      </c>
      <c r="D52" s="13">
        <v>10650</v>
      </c>
      <c r="E52" s="8">
        <v>3</v>
      </c>
      <c r="F52" s="7">
        <f t="shared" si="7"/>
        <v>3550</v>
      </c>
      <c r="G52" s="7">
        <f>SUM(F52-F55)</f>
        <v>-187.77777777777783</v>
      </c>
      <c r="H52" s="11">
        <f>SUM(G52/(F55/100))</f>
        <v>-5.0237812128418557</v>
      </c>
    </row>
    <row r="53" spans="2:8" x14ac:dyDescent="0.25">
      <c r="C53" s="4" t="s">
        <v>71</v>
      </c>
      <c r="D53" s="13">
        <v>11300</v>
      </c>
      <c r="E53" s="8">
        <v>3</v>
      </c>
      <c r="F53" s="7">
        <f t="shared" si="7"/>
        <v>3766.6666666666665</v>
      </c>
      <c r="G53" s="7">
        <f>SUM(F53-F55)</f>
        <v>28.888888888888687</v>
      </c>
      <c r="H53" s="11">
        <f>SUM(G53/(F55/100))</f>
        <v>0.77288941736027994</v>
      </c>
    </row>
    <row r="54" spans="2:8" x14ac:dyDescent="0.25">
      <c r="C54" s="4" t="s">
        <v>72</v>
      </c>
      <c r="D54" s="13">
        <v>8100</v>
      </c>
      <c r="E54" s="8">
        <v>2</v>
      </c>
      <c r="F54" s="7">
        <f t="shared" si="7"/>
        <v>4050</v>
      </c>
      <c r="G54" s="7">
        <f>SUM(F54-F55)</f>
        <v>312.22222222222217</v>
      </c>
      <c r="H54" s="11">
        <f>SUM(G54/(F55/100))</f>
        <v>8.3531510107015432</v>
      </c>
    </row>
    <row r="55" spans="2:8" x14ac:dyDescent="0.25">
      <c r="C55" s="3" t="s">
        <v>38</v>
      </c>
      <c r="D55" s="6">
        <f>SUM(D51:D54)</f>
        <v>33640</v>
      </c>
      <c r="E55" s="8">
        <f>SUM(E51:E54)</f>
        <v>9</v>
      </c>
      <c r="F55" s="7">
        <f t="shared" si="7"/>
        <v>3737.7777777777778</v>
      </c>
    </row>
    <row r="57" spans="2:8" x14ac:dyDescent="0.25">
      <c r="B57" s="3" t="s">
        <v>73</v>
      </c>
      <c r="C57" s="4" t="s">
        <v>74</v>
      </c>
      <c r="D57" s="13">
        <v>7230</v>
      </c>
      <c r="E57" s="8">
        <v>4</v>
      </c>
      <c r="F57" s="7">
        <f>SUM(D57/E57)</f>
        <v>1807.5</v>
      </c>
      <c r="G57" s="7">
        <f>SUM(F57-F60)</f>
        <v>87.5</v>
      </c>
      <c r="H57" s="11">
        <f>SUM(G57/(F60/100))</f>
        <v>5.087209302325582</v>
      </c>
    </row>
    <row r="58" spans="2:8" x14ac:dyDescent="0.25">
      <c r="C58" s="4" t="s">
        <v>75</v>
      </c>
      <c r="D58" s="13">
        <v>6710</v>
      </c>
      <c r="E58" s="8">
        <v>4</v>
      </c>
      <c r="F58" s="7">
        <f t="shared" ref="F58:F60" si="8">SUM(D58/E58)</f>
        <v>1677.5</v>
      </c>
      <c r="G58" s="7">
        <f>SUM(F58-F60)</f>
        <v>-42.5</v>
      </c>
      <c r="H58" s="11">
        <f>SUM(G58/(F60/100))</f>
        <v>-2.4709302325581395</v>
      </c>
    </row>
    <row r="59" spans="2:8" x14ac:dyDescent="0.25">
      <c r="C59" s="4" t="s">
        <v>76</v>
      </c>
      <c r="D59" s="13">
        <v>8420</v>
      </c>
      <c r="E59" s="8">
        <v>5</v>
      </c>
      <c r="F59" s="7">
        <f t="shared" si="8"/>
        <v>1684</v>
      </c>
      <c r="G59" s="7">
        <f>SUM(F59-F60)</f>
        <v>-36</v>
      </c>
      <c r="H59" s="11">
        <f>SUM(G59/(F60/100))</f>
        <v>-2.0930232558139537</v>
      </c>
    </row>
    <row r="60" spans="2:8" x14ac:dyDescent="0.25">
      <c r="C60" s="3" t="s">
        <v>38</v>
      </c>
      <c r="D60" s="6">
        <f>SUM(D57:D59)</f>
        <v>22360</v>
      </c>
      <c r="E60" s="8">
        <f>SUM(E57:E59)</f>
        <v>13</v>
      </c>
      <c r="F60" s="7">
        <f t="shared" si="8"/>
        <v>1720</v>
      </c>
    </row>
    <row r="62" spans="2:8" x14ac:dyDescent="0.25">
      <c r="B62" s="3" t="s">
        <v>77</v>
      </c>
      <c r="C62" s="16" t="s">
        <v>34</v>
      </c>
    </row>
    <row r="63" spans="2:8" x14ac:dyDescent="0.25">
      <c r="B63" s="3"/>
      <c r="C63" s="4" t="s">
        <v>78</v>
      </c>
      <c r="D63" s="7">
        <v>14800</v>
      </c>
      <c r="E63" s="8">
        <v>2</v>
      </c>
      <c r="F63" s="7">
        <f t="shared" ref="F63" si="9">SUM(D63/E63)</f>
        <v>7400</v>
      </c>
      <c r="G63" s="7">
        <f>SUM(F63-F71)</f>
        <v>646.36363636363603</v>
      </c>
      <c r="H63" s="11">
        <f>SUM(G63/(F71/100))</f>
        <v>9.5706016960559896</v>
      </c>
    </row>
    <row r="64" spans="2:8" x14ac:dyDescent="0.25">
      <c r="B64" s="3"/>
      <c r="C64" s="4" t="s">
        <v>79</v>
      </c>
      <c r="D64" s="7">
        <v>5340</v>
      </c>
      <c r="E64" s="8">
        <v>1</v>
      </c>
      <c r="F64" s="7">
        <f t="shared" ref="F64:F71" si="10">SUM(D64/E64)</f>
        <v>5340</v>
      </c>
      <c r="G64" s="7">
        <f>SUM(F64-F71)</f>
        <v>-1413.636363636364</v>
      </c>
      <c r="H64" s="14">
        <f>SUM(G64/(F71/100))</f>
        <v>-20.931484722035268</v>
      </c>
    </row>
    <row r="65" spans="2:8" x14ac:dyDescent="0.25">
      <c r="B65" s="3"/>
      <c r="C65" s="4" t="s">
        <v>80</v>
      </c>
      <c r="D65" s="7">
        <v>6030</v>
      </c>
      <c r="E65" s="8">
        <v>1</v>
      </c>
      <c r="F65" s="7">
        <f t="shared" ref="F65:F67" si="11">SUM(D65/E65)</f>
        <v>6030</v>
      </c>
      <c r="G65" s="7">
        <f>SUM(F65-F71)</f>
        <v>-723.63636363636397</v>
      </c>
      <c r="H65" s="14">
        <f>SUM(G65/(F71/100))</f>
        <v>-10.714766455781401</v>
      </c>
    </row>
    <row r="66" spans="2:8" x14ac:dyDescent="0.25">
      <c r="B66" s="3"/>
      <c r="C66" s="4" t="s">
        <v>81</v>
      </c>
      <c r="D66" s="7">
        <v>7470</v>
      </c>
      <c r="E66" s="8">
        <v>1</v>
      </c>
      <c r="F66" s="7">
        <f t="shared" si="11"/>
        <v>7470</v>
      </c>
      <c r="G66" s="7">
        <f>SUM(F66-F71)</f>
        <v>716.36363636363603</v>
      </c>
      <c r="H66" s="14">
        <f>SUM(G66/(F71/100))</f>
        <v>10.607080360748412</v>
      </c>
    </row>
    <row r="67" spans="2:8" x14ac:dyDescent="0.25">
      <c r="B67" s="3"/>
      <c r="C67" s="4" t="s">
        <v>82</v>
      </c>
      <c r="D67" s="7">
        <v>13950</v>
      </c>
      <c r="E67" s="8">
        <v>2</v>
      </c>
      <c r="F67" s="7">
        <f t="shared" si="11"/>
        <v>6975</v>
      </c>
      <c r="G67" s="7">
        <f>SUM(F67-F71)</f>
        <v>221.36363636363603</v>
      </c>
      <c r="H67" s="11">
        <f>SUM(G67/(F71/100))</f>
        <v>3.277695517566289</v>
      </c>
    </row>
    <row r="68" spans="2:8" x14ac:dyDescent="0.25">
      <c r="C68" s="4" t="s">
        <v>83</v>
      </c>
      <c r="D68" s="7">
        <v>6220</v>
      </c>
      <c r="E68" s="8">
        <v>1</v>
      </c>
      <c r="F68" s="7">
        <f t="shared" si="10"/>
        <v>6220</v>
      </c>
      <c r="G68" s="7">
        <f>SUM(F68-F71)</f>
        <v>-533.63636363636397</v>
      </c>
      <c r="H68" s="11">
        <f>SUM(G68/(F71/100))</f>
        <v>-7.9014672230448282</v>
      </c>
    </row>
    <row r="69" spans="2:8" x14ac:dyDescent="0.25">
      <c r="C69" s="4" t="s">
        <v>84</v>
      </c>
      <c r="D69" s="7">
        <v>14350</v>
      </c>
      <c r="E69" s="8">
        <v>2</v>
      </c>
      <c r="F69" s="7">
        <f t="shared" si="10"/>
        <v>7175</v>
      </c>
      <c r="G69" s="7">
        <f>SUM(F69-F71)</f>
        <v>421.36363636363603</v>
      </c>
      <c r="H69" s="11">
        <f>SUM(G69/(F71/100))</f>
        <v>6.2390631309732072</v>
      </c>
    </row>
    <row r="70" spans="2:8" x14ac:dyDescent="0.25">
      <c r="C70" s="4" t="s">
        <v>85</v>
      </c>
      <c r="D70" s="7">
        <v>6130</v>
      </c>
      <c r="E70" s="8">
        <v>1</v>
      </c>
      <c r="F70" s="7">
        <f t="shared" si="10"/>
        <v>6130</v>
      </c>
      <c r="G70" s="7">
        <f>SUM(F70-F71)</f>
        <v>-623.63636363636397</v>
      </c>
      <c r="H70" s="11">
        <f>SUM(G70/(F71/100))</f>
        <v>-9.2340826490779406</v>
      </c>
    </row>
    <row r="71" spans="2:8" x14ac:dyDescent="0.25">
      <c r="C71" s="3" t="s">
        <v>47</v>
      </c>
      <c r="D71" s="6">
        <f>SUM(D63:D70)</f>
        <v>74290</v>
      </c>
      <c r="E71" s="8">
        <f>SUM(E63:E70)</f>
        <v>11</v>
      </c>
      <c r="F71" s="7">
        <f t="shared" si="10"/>
        <v>6753.636363636364</v>
      </c>
      <c r="G71" s="7"/>
    </row>
    <row r="72" spans="2:8" x14ac:dyDescent="0.25">
      <c r="C72" s="3"/>
      <c r="D72" s="6"/>
      <c r="G72" s="7"/>
    </row>
    <row r="73" spans="2:8" x14ac:dyDescent="0.25">
      <c r="C73" s="16" t="s">
        <v>86</v>
      </c>
      <c r="D73" s="6"/>
      <c r="G73" s="7"/>
    </row>
    <row r="74" spans="2:8" x14ac:dyDescent="0.25">
      <c r="C74" s="4" t="s">
        <v>87</v>
      </c>
      <c r="D74" s="7">
        <v>8480</v>
      </c>
      <c r="E74" s="8">
        <v>1</v>
      </c>
      <c r="F74" s="7">
        <f t="shared" ref="F74:F76" si="12">SUM(D74/E74)</f>
        <v>8480</v>
      </c>
      <c r="G74" s="7">
        <f>SUM(F74-F76)</f>
        <v>490</v>
      </c>
      <c r="H74" s="11">
        <f>SUM(G74/(F76/100))</f>
        <v>6.1326658322903622</v>
      </c>
    </row>
    <row r="75" spans="2:8" x14ac:dyDescent="0.25">
      <c r="C75" s="4" t="s">
        <v>88</v>
      </c>
      <c r="D75" s="7">
        <v>7500</v>
      </c>
      <c r="E75" s="8">
        <v>1</v>
      </c>
      <c r="F75" s="7">
        <f t="shared" si="12"/>
        <v>7500</v>
      </c>
      <c r="G75" s="7">
        <f>SUM(F75-F76)</f>
        <v>-490</v>
      </c>
      <c r="H75" s="11">
        <f>SUM(G75/(F76/100))</f>
        <v>-6.1326658322903622</v>
      </c>
    </row>
    <row r="76" spans="2:8" x14ac:dyDescent="0.25">
      <c r="C76" s="3" t="s">
        <v>47</v>
      </c>
      <c r="D76" s="6">
        <f>SUM(D72:D75)</f>
        <v>15980</v>
      </c>
      <c r="E76" s="8">
        <f>SUM(E72:E75)</f>
        <v>2</v>
      </c>
      <c r="F76" s="7">
        <f t="shared" si="12"/>
        <v>7990</v>
      </c>
      <c r="G76" s="7"/>
    </row>
    <row r="77" spans="2:8" x14ac:dyDescent="0.25">
      <c r="C77" s="3"/>
      <c r="D77" s="6"/>
      <c r="G77" s="7"/>
    </row>
    <row r="78" spans="2:8" x14ac:dyDescent="0.25">
      <c r="C78" s="3" t="s">
        <v>40</v>
      </c>
      <c r="D78" s="6">
        <f>+SUM(D71+D76)</f>
        <v>90270</v>
      </c>
      <c r="E78" s="26">
        <f t="shared" ref="E78:F78" si="13">+SUM(E71+E76)</f>
        <v>13</v>
      </c>
      <c r="F78" s="7">
        <f t="shared" si="13"/>
        <v>14743.636363636364</v>
      </c>
      <c r="G78" s="7"/>
    </row>
    <row r="79" spans="2:8" x14ac:dyDescent="0.25">
      <c r="C79" s="3"/>
      <c r="D79" s="6"/>
      <c r="G79" s="7"/>
    </row>
    <row r="80" spans="2:8" x14ac:dyDescent="0.25">
      <c r="B80" s="3" t="s">
        <v>89</v>
      </c>
      <c r="C80" s="16" t="s">
        <v>34</v>
      </c>
    </row>
    <row r="81" spans="2:8" x14ac:dyDescent="0.25">
      <c r="B81" s="3"/>
      <c r="C81" s="4" t="s">
        <v>90</v>
      </c>
      <c r="D81" s="7">
        <v>12300</v>
      </c>
      <c r="E81" s="8">
        <v>4</v>
      </c>
      <c r="F81" s="7">
        <f>SUM(D81/E81)</f>
        <v>3075</v>
      </c>
      <c r="G81" s="7">
        <f>SUM(F81-F84)</f>
        <v>43.181818181818016</v>
      </c>
      <c r="H81" s="11">
        <f>SUM(G81/(F84/100))</f>
        <v>1.4242878560719585</v>
      </c>
    </row>
    <row r="82" spans="2:8" x14ac:dyDescent="0.25">
      <c r="C82" s="4" t="s">
        <v>91</v>
      </c>
      <c r="D82" s="7">
        <v>7650</v>
      </c>
      <c r="E82" s="8">
        <v>3</v>
      </c>
      <c r="F82" s="7">
        <f>SUM(D82/E82)</f>
        <v>2550</v>
      </c>
      <c r="G82" s="7">
        <f>SUM(F82-F84)</f>
        <v>-481.81818181818198</v>
      </c>
      <c r="H82" s="14">
        <f>SUM(G82/(F84/100))</f>
        <v>-15.892053973013498</v>
      </c>
    </row>
    <row r="83" spans="2:8" x14ac:dyDescent="0.25">
      <c r="C83" s="4" t="s">
        <v>92</v>
      </c>
      <c r="D83" s="7">
        <v>13400</v>
      </c>
      <c r="E83" s="8">
        <v>4</v>
      </c>
      <c r="F83" s="7">
        <f>SUM(D83/E83)</f>
        <v>3350</v>
      </c>
      <c r="G83" s="7">
        <f>SUM(F83-F84)</f>
        <v>318.18181818181802</v>
      </c>
      <c r="H83" s="14">
        <f>SUM(G83/(F84/100))</f>
        <v>10.49475262368815</v>
      </c>
    </row>
    <row r="84" spans="2:8" x14ac:dyDescent="0.25">
      <c r="C84" s="3" t="s">
        <v>47</v>
      </c>
      <c r="D84" s="6">
        <f>SUM(D81:D83)</f>
        <v>33350</v>
      </c>
      <c r="E84" s="8">
        <f>SUM(E81:E83)</f>
        <v>11</v>
      </c>
      <c r="F84" s="7">
        <f>SUM(D84/E84)</f>
        <v>3031.818181818182</v>
      </c>
    </row>
    <row r="85" spans="2:8" x14ac:dyDescent="0.25">
      <c r="C85" s="3"/>
      <c r="D85" s="6"/>
    </row>
    <row r="86" spans="2:8" x14ac:dyDescent="0.25">
      <c r="C86" s="4" t="s">
        <v>93</v>
      </c>
      <c r="D86" s="6">
        <v>4330</v>
      </c>
      <c r="E86" s="8">
        <v>1</v>
      </c>
      <c r="F86" s="7">
        <f>SUM(D86/E86)</f>
        <v>4330</v>
      </c>
    </row>
    <row r="87" spans="2:8" x14ac:dyDescent="0.25">
      <c r="C87" s="3"/>
      <c r="D87" s="6"/>
    </row>
    <row r="88" spans="2:8" x14ac:dyDescent="0.25">
      <c r="C88" s="3" t="s">
        <v>40</v>
      </c>
      <c r="D88" s="6">
        <f>SUM(D84+D86)</f>
        <v>37680</v>
      </c>
      <c r="E88" s="26">
        <f>SUM(E84+E86)</f>
        <v>12</v>
      </c>
      <c r="F88" s="7">
        <f>SUM(D88/E88)</f>
        <v>3140</v>
      </c>
    </row>
    <row r="89" spans="2:8" x14ac:dyDescent="0.25">
      <c r="C89" s="3"/>
      <c r="D89" s="6"/>
    </row>
    <row r="90" spans="2:8" x14ac:dyDescent="0.25">
      <c r="B90" s="3" t="s">
        <v>94</v>
      </c>
      <c r="C90" s="16" t="s">
        <v>34</v>
      </c>
    </row>
    <row r="91" spans="2:8" x14ac:dyDescent="0.25">
      <c r="B91" s="3"/>
      <c r="C91" s="4" t="s">
        <v>95</v>
      </c>
      <c r="D91" s="7">
        <v>70200</v>
      </c>
      <c r="E91" s="8">
        <v>6</v>
      </c>
      <c r="F91" s="7">
        <f>SUM(D91/E91)</f>
        <v>11700</v>
      </c>
      <c r="G91" s="7">
        <f>SUM(F91-F93)</f>
        <v>-1416.6666666666661</v>
      </c>
      <c r="H91" s="14">
        <f>SUM(G91/(F93/100))</f>
        <v>-10.800508259212194</v>
      </c>
    </row>
    <row r="92" spans="2:8" x14ac:dyDescent="0.25">
      <c r="C92" s="4" t="s">
        <v>96</v>
      </c>
      <c r="D92" s="7">
        <v>87200</v>
      </c>
      <c r="E92" s="8">
        <v>6</v>
      </c>
      <c r="F92" s="7">
        <f>SUM(D92/E92)</f>
        <v>14533.333333333334</v>
      </c>
      <c r="G92" s="7">
        <f>SUM(F92-F93)</f>
        <v>1416.6666666666679</v>
      </c>
      <c r="H92" s="14">
        <f>SUM(G92/(F93/100))</f>
        <v>10.800508259212208</v>
      </c>
    </row>
    <row r="93" spans="2:8" x14ac:dyDescent="0.25">
      <c r="C93" s="3" t="s">
        <v>47</v>
      </c>
      <c r="D93" s="6">
        <f t="shared" ref="D93:E93" si="14">SUM(D91:D92)</f>
        <v>157400</v>
      </c>
      <c r="E93" s="8">
        <f t="shared" si="14"/>
        <v>12</v>
      </c>
      <c r="F93" s="7">
        <f>SUM(D93/E93)</f>
        <v>13116.666666666666</v>
      </c>
      <c r="G93" s="7"/>
    </row>
    <row r="94" spans="2:8" x14ac:dyDescent="0.25">
      <c r="C94" s="3"/>
      <c r="D94" s="6"/>
      <c r="G94" s="7"/>
    </row>
    <row r="95" spans="2:8" x14ac:dyDescent="0.25">
      <c r="C95" s="4" t="s">
        <v>97</v>
      </c>
      <c r="D95" s="6">
        <v>27900</v>
      </c>
      <c r="E95" s="8">
        <v>2</v>
      </c>
      <c r="F95" s="7">
        <f t="shared" ref="F95" si="15">SUM(D95/E95)</f>
        <v>13950</v>
      </c>
      <c r="G95" s="7"/>
    </row>
    <row r="96" spans="2:8" x14ac:dyDescent="0.25">
      <c r="C96" s="3"/>
      <c r="D96" s="6"/>
      <c r="G96" s="7"/>
    </row>
    <row r="97" spans="2:8" x14ac:dyDescent="0.25">
      <c r="C97" s="3" t="s">
        <v>40</v>
      </c>
      <c r="D97" s="6">
        <f>SUM(D93+D95)</f>
        <v>185300</v>
      </c>
      <c r="E97" s="26">
        <f>SUM(E93+E95)</f>
        <v>14</v>
      </c>
      <c r="F97" s="7">
        <f t="shared" ref="F97" si="16">SUM(D97/E97)</f>
        <v>13235.714285714286</v>
      </c>
      <c r="G97" s="7"/>
    </row>
    <row r="98" spans="2:8" x14ac:dyDescent="0.25">
      <c r="C98" s="3"/>
      <c r="D98" s="6"/>
      <c r="G98" s="7"/>
    </row>
    <row r="99" spans="2:8" x14ac:dyDescent="0.25">
      <c r="B99" s="3" t="s">
        <v>98</v>
      </c>
      <c r="C99" s="16" t="s">
        <v>34</v>
      </c>
    </row>
    <row r="100" spans="2:8" x14ac:dyDescent="0.25">
      <c r="B100" s="3"/>
      <c r="C100" s="4" t="s">
        <v>99</v>
      </c>
      <c r="D100" s="7">
        <v>12350</v>
      </c>
      <c r="E100" s="8">
        <v>2</v>
      </c>
      <c r="F100" s="7">
        <f t="shared" ref="F100" si="17">SUM(D100/E100)</f>
        <v>6175</v>
      </c>
      <c r="G100" s="7">
        <f>SUM(F100-F104)</f>
        <v>585</v>
      </c>
      <c r="H100" s="14">
        <f>SUM(G100/(F104/100))</f>
        <v>10.465116279069768</v>
      </c>
    </row>
    <row r="101" spans="2:8" x14ac:dyDescent="0.25">
      <c r="C101" s="4" t="s">
        <v>100</v>
      </c>
      <c r="D101" s="7">
        <v>22900</v>
      </c>
      <c r="E101" s="8">
        <v>4</v>
      </c>
      <c r="F101" s="7">
        <f t="shared" ref="F101:F104" si="18">SUM(D101/E101)</f>
        <v>5725</v>
      </c>
      <c r="G101" s="7">
        <f>SUM(F101-F104)</f>
        <v>135</v>
      </c>
      <c r="H101" s="11">
        <f>SUM(G101/(F104/100))</f>
        <v>2.4150268336314848</v>
      </c>
    </row>
    <row r="102" spans="2:8" x14ac:dyDescent="0.25">
      <c r="C102" s="4" t="s">
        <v>101</v>
      </c>
      <c r="D102" s="7">
        <v>5350</v>
      </c>
      <c r="E102" s="8">
        <v>1</v>
      </c>
      <c r="F102" s="7">
        <f t="shared" si="18"/>
        <v>5350</v>
      </c>
      <c r="G102" s="7">
        <f>SUM(F102-F104)</f>
        <v>-240</v>
      </c>
      <c r="H102" s="11">
        <f>SUM(G102/(F104/100))</f>
        <v>-4.2933810375670838</v>
      </c>
    </row>
    <row r="103" spans="2:8" x14ac:dyDescent="0.25">
      <c r="C103" s="4" t="s">
        <v>102</v>
      </c>
      <c r="D103" s="7">
        <v>15300</v>
      </c>
      <c r="E103" s="8">
        <v>3</v>
      </c>
      <c r="F103" s="7">
        <f t="shared" ref="F103" si="19">SUM(D103/E103)</f>
        <v>5100</v>
      </c>
      <c r="G103" s="7">
        <f>SUM(F103-F104)</f>
        <v>-490</v>
      </c>
      <c r="H103" s="11">
        <f>SUM(G103/(F104/100))</f>
        <v>-8.7656529516994635</v>
      </c>
    </row>
    <row r="104" spans="2:8" x14ac:dyDescent="0.25">
      <c r="C104" s="3" t="s">
        <v>47</v>
      </c>
      <c r="D104" s="6">
        <f>SUM(D100:D103)</f>
        <v>55900</v>
      </c>
      <c r="E104" s="8">
        <f>SUM(E100:E103)</f>
        <v>10</v>
      </c>
      <c r="F104" s="7">
        <f t="shared" si="18"/>
        <v>5590</v>
      </c>
      <c r="G104" s="7"/>
    </row>
    <row r="105" spans="2:8" x14ac:dyDescent="0.25">
      <c r="C105" s="3"/>
      <c r="D105" s="6"/>
      <c r="G105" s="7"/>
    </row>
    <row r="106" spans="2:8" x14ac:dyDescent="0.25">
      <c r="C106" s="4" t="s">
        <v>103</v>
      </c>
      <c r="D106" s="6">
        <v>5350</v>
      </c>
      <c r="E106" s="8">
        <v>1</v>
      </c>
      <c r="F106" s="7">
        <f t="shared" ref="F106" si="20">SUM(D106/E106)</f>
        <v>5350</v>
      </c>
      <c r="G106" s="7"/>
    </row>
    <row r="107" spans="2:8" x14ac:dyDescent="0.25">
      <c r="C107" s="3"/>
      <c r="D107" s="6"/>
      <c r="G107" s="7"/>
    </row>
    <row r="108" spans="2:8" x14ac:dyDescent="0.25">
      <c r="C108" s="3" t="s">
        <v>40</v>
      </c>
      <c r="D108" s="6">
        <f>SUM(D104+D106)</f>
        <v>61250</v>
      </c>
      <c r="E108" s="26">
        <f>SUM(E104+E106)</f>
        <v>11</v>
      </c>
      <c r="F108" s="7">
        <f t="shared" ref="F108" si="21">SUM(D108/E108)</f>
        <v>5568.181818181818</v>
      </c>
      <c r="G108" s="7"/>
    </row>
    <row r="109" spans="2:8" x14ac:dyDescent="0.25">
      <c r="C109" s="3"/>
      <c r="D109" s="6"/>
      <c r="G109" s="7"/>
    </row>
    <row r="110" spans="2:8" x14ac:dyDescent="0.25">
      <c r="B110" s="3" t="s">
        <v>104</v>
      </c>
      <c r="C110" s="16" t="s">
        <v>34</v>
      </c>
    </row>
    <row r="111" spans="2:8" x14ac:dyDescent="0.25">
      <c r="B111" s="3"/>
      <c r="C111" s="4" t="s">
        <v>105</v>
      </c>
      <c r="D111" s="7">
        <v>2620</v>
      </c>
      <c r="E111" s="8">
        <v>2</v>
      </c>
      <c r="F111" s="7">
        <f t="shared" ref="F111:F120" si="22">SUM(D111/E111)</f>
        <v>1310</v>
      </c>
      <c r="G111" s="7">
        <f>SUM(F111-F116)</f>
        <v>75.714285714285779</v>
      </c>
      <c r="H111" s="11">
        <f>SUM(G111/(F116/100))</f>
        <v>6.1342592592592649</v>
      </c>
    </row>
    <row r="112" spans="2:8" x14ac:dyDescent="0.25">
      <c r="C112" s="4" t="s">
        <v>106</v>
      </c>
      <c r="D112" s="7">
        <v>1180</v>
      </c>
      <c r="E112" s="8">
        <v>1</v>
      </c>
      <c r="F112" s="7">
        <f t="shared" si="22"/>
        <v>1180</v>
      </c>
      <c r="G112" s="7">
        <f>SUM(F112-F116)</f>
        <v>-54.285714285714221</v>
      </c>
      <c r="H112" s="11">
        <f>SUM(G112/(F116/100))</f>
        <v>-4.3981481481481435</v>
      </c>
    </row>
    <row r="113" spans="2:8" x14ac:dyDescent="0.25">
      <c r="C113" s="4" t="s">
        <v>107</v>
      </c>
      <c r="D113" s="7">
        <v>1360</v>
      </c>
      <c r="E113" s="8">
        <v>1</v>
      </c>
      <c r="F113" s="7">
        <f t="shared" si="22"/>
        <v>1360</v>
      </c>
      <c r="G113" s="7">
        <f>SUM(F113-F116)</f>
        <v>125.71428571428578</v>
      </c>
      <c r="H113" s="14">
        <f>SUM(G113/(F116/100))</f>
        <v>10.185185185185192</v>
      </c>
    </row>
    <row r="114" spans="2:8" x14ac:dyDescent="0.25">
      <c r="C114" s="4" t="s">
        <v>108</v>
      </c>
      <c r="D114" s="7">
        <v>2320</v>
      </c>
      <c r="E114" s="8">
        <v>2</v>
      </c>
      <c r="F114" s="7">
        <f t="shared" si="22"/>
        <v>1160</v>
      </c>
      <c r="G114" s="7">
        <f>SUM(F114-F116)</f>
        <v>-74.285714285714221</v>
      </c>
      <c r="H114" s="11">
        <f>SUM(G114/(F116/100))</f>
        <v>-6.0185185185185137</v>
      </c>
    </row>
    <row r="115" spans="2:8" x14ac:dyDescent="0.25">
      <c r="C115" s="4" t="s">
        <v>109</v>
      </c>
      <c r="D115" s="7">
        <v>1160</v>
      </c>
      <c r="E115" s="8">
        <v>1</v>
      </c>
      <c r="F115" s="7">
        <f t="shared" si="22"/>
        <v>1160</v>
      </c>
      <c r="G115" s="7">
        <f>SUM(F115-F116)</f>
        <v>-74.285714285714221</v>
      </c>
      <c r="H115" s="11">
        <f>SUM(G115/(F116/100))</f>
        <v>-6.0185185185185137</v>
      </c>
    </row>
    <row r="116" spans="2:8" x14ac:dyDescent="0.25">
      <c r="C116" s="3" t="s">
        <v>47</v>
      </c>
      <c r="D116" s="6">
        <f>SUM(D111:D115)</f>
        <v>8640</v>
      </c>
      <c r="E116" s="8">
        <f>SUM(E111:E115)</f>
        <v>7</v>
      </c>
      <c r="F116" s="7">
        <f t="shared" si="22"/>
        <v>1234.2857142857142</v>
      </c>
      <c r="G116" s="7"/>
    </row>
    <row r="117" spans="2:8" x14ac:dyDescent="0.25">
      <c r="C117" s="3"/>
      <c r="D117" s="6"/>
      <c r="G117" s="7"/>
    </row>
    <row r="118" spans="2:8" x14ac:dyDescent="0.25">
      <c r="C118" s="4" t="s">
        <v>110</v>
      </c>
      <c r="D118" s="6">
        <v>2360</v>
      </c>
      <c r="E118" s="8">
        <v>2</v>
      </c>
      <c r="F118" s="7">
        <f t="shared" si="22"/>
        <v>1180</v>
      </c>
      <c r="G118" s="7"/>
    </row>
    <row r="119" spans="2:8" x14ac:dyDescent="0.25">
      <c r="C119" s="3"/>
      <c r="D119" s="6"/>
      <c r="G119" s="7"/>
    </row>
    <row r="120" spans="2:8" x14ac:dyDescent="0.25">
      <c r="C120" s="3" t="s">
        <v>40</v>
      </c>
      <c r="D120" s="6">
        <f>SUM(D116+D118)</f>
        <v>11000</v>
      </c>
      <c r="E120" s="26">
        <f>SUM(E116+E118)</f>
        <v>9</v>
      </c>
      <c r="F120" s="7">
        <f t="shared" si="22"/>
        <v>1222.2222222222222</v>
      </c>
      <c r="G120" s="7"/>
    </row>
    <row r="122" spans="2:8" x14ac:dyDescent="0.25">
      <c r="B122" s="3" t="s">
        <v>111</v>
      </c>
      <c r="C122" s="4" t="s">
        <v>112</v>
      </c>
      <c r="D122" s="13">
        <v>2630</v>
      </c>
      <c r="E122" s="8">
        <v>1</v>
      </c>
      <c r="F122" s="7">
        <f>SUM(D122/E122)</f>
        <v>2630</v>
      </c>
      <c r="G122" s="7">
        <f>SUM(F122-F125)</f>
        <v>31</v>
      </c>
      <c r="H122" s="11">
        <f>SUM(G122/(F125/100))</f>
        <v>1.1927664486340901</v>
      </c>
    </row>
    <row r="123" spans="2:8" x14ac:dyDescent="0.25">
      <c r="C123" s="4" t="s">
        <v>113</v>
      </c>
      <c r="D123" s="13">
        <v>7260</v>
      </c>
      <c r="E123" s="8">
        <v>3</v>
      </c>
      <c r="F123" s="7">
        <f>SUM(D123/E123)</f>
        <v>2420</v>
      </c>
      <c r="G123" s="7">
        <f>SUM(F123-F125)</f>
        <v>-179</v>
      </c>
      <c r="H123" s="11">
        <f>SUM(G123/(F125/100))</f>
        <v>-6.8872643324355529</v>
      </c>
    </row>
    <row r="124" spans="2:8" x14ac:dyDescent="0.25">
      <c r="C124" s="4" t="s">
        <v>114</v>
      </c>
      <c r="D124" s="13">
        <v>16100</v>
      </c>
      <c r="E124" s="8">
        <v>6</v>
      </c>
      <c r="F124" s="7">
        <f>SUM(D124/E124)</f>
        <v>2683.3333333333335</v>
      </c>
      <c r="G124" s="7">
        <f>SUM(F124-F125)</f>
        <v>84.333333333333485</v>
      </c>
      <c r="H124" s="11">
        <f>SUM(G124/(F125/100))</f>
        <v>3.2448377581121006</v>
      </c>
    </row>
    <row r="125" spans="2:8" x14ac:dyDescent="0.25">
      <c r="C125" s="3" t="s">
        <v>38</v>
      </c>
      <c r="D125" s="6">
        <f>SUM(D122:D124)</f>
        <v>25990</v>
      </c>
      <c r="E125" s="8">
        <f>SUM(E122:E124)</f>
        <v>10</v>
      </c>
      <c r="F125" s="7">
        <f>SUM(D125/E125)</f>
        <v>2599</v>
      </c>
    </row>
    <row r="127" spans="2:8" x14ac:dyDescent="0.25">
      <c r="B127" s="3" t="s">
        <v>115</v>
      </c>
      <c r="C127" s="4" t="s">
        <v>116</v>
      </c>
      <c r="D127" s="13">
        <v>5100</v>
      </c>
      <c r="E127" s="8">
        <v>3</v>
      </c>
      <c r="F127" s="7">
        <f>SUM(D127/E127)</f>
        <v>1700</v>
      </c>
      <c r="G127" s="7">
        <f>SUM(F127-F129)</f>
        <v>80</v>
      </c>
      <c r="H127" s="11">
        <f>SUM(G127/(F129/100))</f>
        <v>4.9382716049382722</v>
      </c>
    </row>
    <row r="128" spans="2:8" x14ac:dyDescent="0.25">
      <c r="C128" s="4" t="s">
        <v>117</v>
      </c>
      <c r="D128" s="13">
        <v>4620</v>
      </c>
      <c r="E128" s="8">
        <v>3</v>
      </c>
      <c r="F128" s="7">
        <f>SUM(D128/E128)</f>
        <v>1540</v>
      </c>
      <c r="G128" s="7">
        <f>SUM(F128-F129)</f>
        <v>-80</v>
      </c>
      <c r="H128" s="11">
        <f>SUM(G128/(F129/100))</f>
        <v>-4.9382716049382722</v>
      </c>
    </row>
    <row r="129" spans="2:8" x14ac:dyDescent="0.25">
      <c r="C129" s="3" t="s">
        <v>38</v>
      </c>
      <c r="D129" s="6">
        <f>SUM(D127:D128)</f>
        <v>9720</v>
      </c>
      <c r="E129" s="8">
        <f t="shared" ref="E129" si="23">SUM(E127:E128)</f>
        <v>6</v>
      </c>
      <c r="F129" s="7">
        <f>SUM(D129/E129)</f>
        <v>1620</v>
      </c>
      <c r="G129" s="7"/>
    </row>
    <row r="130" spans="2:8" x14ac:dyDescent="0.25">
      <c r="C130" s="3"/>
      <c r="D130" s="6"/>
      <c r="G130" s="7"/>
    </row>
    <row r="131" spans="2:8" x14ac:dyDescent="0.25">
      <c r="B131" s="3" t="s">
        <v>118</v>
      </c>
      <c r="C131" s="16" t="s">
        <v>34</v>
      </c>
    </row>
    <row r="132" spans="2:8" x14ac:dyDescent="0.25">
      <c r="B132" s="3"/>
      <c r="C132" s="4" t="s">
        <v>119</v>
      </c>
      <c r="D132" s="7">
        <v>2350</v>
      </c>
      <c r="E132" s="8">
        <v>1</v>
      </c>
      <c r="F132" s="7">
        <f>SUM(D132/E132)</f>
        <v>2350</v>
      </c>
      <c r="G132" s="7">
        <f>SUM(F132-F136)</f>
        <v>-1048</v>
      </c>
      <c r="H132" s="14">
        <f>SUM(G132/(F136/100))</f>
        <v>-30.841671571512656</v>
      </c>
    </row>
    <row r="133" spans="2:8" x14ac:dyDescent="0.25">
      <c r="C133" s="4" t="s">
        <v>120</v>
      </c>
      <c r="D133" s="7">
        <v>25400</v>
      </c>
      <c r="E133" s="8">
        <v>7</v>
      </c>
      <c r="F133" s="7">
        <f>SUM(D133/E133)</f>
        <v>3628.5714285714284</v>
      </c>
      <c r="G133" s="7">
        <f>SUM(F133-F136)</f>
        <v>230.57142857142844</v>
      </c>
      <c r="H133" s="11">
        <f>SUM(G133/(F136/100))</f>
        <v>6.7855040780290894</v>
      </c>
    </row>
    <row r="134" spans="2:8" x14ac:dyDescent="0.25">
      <c r="C134" s="4" t="s">
        <v>121</v>
      </c>
      <c r="D134" s="7">
        <v>3430</v>
      </c>
      <c r="E134" s="8">
        <v>1</v>
      </c>
      <c r="F134" s="7">
        <f>SUM(D134/E134)</f>
        <v>3430</v>
      </c>
      <c r="G134" s="7">
        <f>SUM(F134-F136)</f>
        <v>32</v>
      </c>
      <c r="H134" s="11">
        <f>SUM(G134/(F136/100))</f>
        <v>0.94173042966450859</v>
      </c>
    </row>
    <row r="135" spans="2:8" x14ac:dyDescent="0.25">
      <c r="C135" s="4" t="s">
        <v>122</v>
      </c>
      <c r="D135" s="7">
        <v>2800</v>
      </c>
      <c r="E135" s="8">
        <v>1</v>
      </c>
      <c r="F135" s="7">
        <f>SUM(D135/E135)</f>
        <v>2800</v>
      </c>
      <c r="G135" s="7">
        <f>SUM(F135-F136)</f>
        <v>-598</v>
      </c>
      <c r="H135" s="14">
        <f>SUM(G135/(F136/100))</f>
        <v>-17.598587404355506</v>
      </c>
    </row>
    <row r="136" spans="2:8" x14ac:dyDescent="0.25">
      <c r="C136" s="3" t="s">
        <v>47</v>
      </c>
      <c r="D136" s="6">
        <f>SUM(D132:D135)</f>
        <v>33980</v>
      </c>
      <c r="E136" s="8">
        <f>SUM(E132:E135)</f>
        <v>10</v>
      </c>
      <c r="F136" s="7">
        <f>SUM(D136/E136)</f>
        <v>3398</v>
      </c>
    </row>
    <row r="137" spans="2:8" x14ac:dyDescent="0.25">
      <c r="C137" s="3"/>
      <c r="D137" s="6"/>
    </row>
    <row r="138" spans="2:8" x14ac:dyDescent="0.25">
      <c r="C138" s="4" t="s">
        <v>123</v>
      </c>
      <c r="D138" s="6">
        <v>8040</v>
      </c>
      <c r="E138" s="8">
        <v>2</v>
      </c>
      <c r="F138" s="7">
        <f t="shared" ref="F138" si="24">SUM(D138/E138)</f>
        <v>4020</v>
      </c>
    </row>
    <row r="139" spans="2:8" x14ac:dyDescent="0.25">
      <c r="C139" s="3"/>
      <c r="D139" s="6"/>
    </row>
    <row r="140" spans="2:8" x14ac:dyDescent="0.25">
      <c r="C140" s="3" t="s">
        <v>40</v>
      </c>
      <c r="D140" s="6">
        <f>SUM(D136+D138)</f>
        <v>42020</v>
      </c>
      <c r="E140" s="26">
        <f>SUM(E136+E138)</f>
        <v>12</v>
      </c>
      <c r="F140" s="7">
        <f t="shared" ref="F140" si="25">SUM(D140/E140)</f>
        <v>3501.6666666666665</v>
      </c>
    </row>
    <row r="142" spans="2:8" x14ac:dyDescent="0.25">
      <c r="B142" s="3" t="s">
        <v>124</v>
      </c>
      <c r="C142" s="4" t="s">
        <v>125</v>
      </c>
      <c r="D142" s="13">
        <v>17200</v>
      </c>
      <c r="E142" s="8">
        <v>3</v>
      </c>
      <c r="F142" s="7">
        <f>SUM(D142/E142)</f>
        <v>5733.333333333333</v>
      </c>
      <c r="G142" s="7">
        <f>SUM(F142-F145)</f>
        <v>206.06060606060601</v>
      </c>
      <c r="H142" s="11">
        <f>SUM(G142/(F145/100))</f>
        <v>3.7280701754385954</v>
      </c>
    </row>
    <row r="143" spans="2:8" x14ac:dyDescent="0.25">
      <c r="C143" s="4" t="s">
        <v>126</v>
      </c>
      <c r="D143" s="13">
        <v>22000</v>
      </c>
      <c r="E143" s="8">
        <v>4</v>
      </c>
      <c r="F143" s="7">
        <f>SUM(D143/E143)</f>
        <v>5500</v>
      </c>
      <c r="G143" s="7">
        <f>SUM(F143-F145)</f>
        <v>-27.272727272727025</v>
      </c>
      <c r="H143" s="11">
        <f>SUM(G143/(F145/100))</f>
        <v>-0.49342105263157443</v>
      </c>
    </row>
    <row r="144" spans="2:8" x14ac:dyDescent="0.25">
      <c r="C144" s="4" t="s">
        <v>127</v>
      </c>
      <c r="D144" s="13">
        <v>21600</v>
      </c>
      <c r="E144" s="8">
        <v>4</v>
      </c>
      <c r="F144" s="7">
        <f>SUM(D144/E144)</f>
        <v>5400</v>
      </c>
      <c r="G144" s="7">
        <f>SUM(F144-F145)</f>
        <v>-127.27272727272702</v>
      </c>
      <c r="H144" s="11">
        <f>SUM(G144/(F145/100))</f>
        <v>-2.3026315789473637</v>
      </c>
    </row>
    <row r="145" spans="2:12" x14ac:dyDescent="0.25">
      <c r="C145" s="3" t="s">
        <v>38</v>
      </c>
      <c r="D145" s="6">
        <f>SUM(D142:D144)</f>
        <v>60800</v>
      </c>
      <c r="E145" s="8">
        <f>SUM(E142:E144)</f>
        <v>11</v>
      </c>
      <c r="F145" s="7">
        <f>SUM(D145/E145)</f>
        <v>5527.272727272727</v>
      </c>
    </row>
    <row r="146" spans="2:12" x14ac:dyDescent="0.25">
      <c r="C146" s="3"/>
      <c r="D146" s="6"/>
    </row>
    <row r="147" spans="2:12" x14ac:dyDescent="0.25">
      <c r="B147" s="3" t="s">
        <v>128</v>
      </c>
      <c r="C147" s="16" t="s">
        <v>34</v>
      </c>
    </row>
    <row r="148" spans="2:12" x14ac:dyDescent="0.25">
      <c r="B148" s="3"/>
      <c r="C148" s="4" t="s">
        <v>129</v>
      </c>
      <c r="D148" s="7">
        <v>16100</v>
      </c>
      <c r="E148" s="8">
        <v>1</v>
      </c>
      <c r="F148" s="7">
        <f>SUM(D148/E148)</f>
        <v>16100</v>
      </c>
      <c r="G148" s="7">
        <f>SUM(F148-F156)</f>
        <v>-2106.25</v>
      </c>
      <c r="H148" s="14">
        <f>SUM(G148/(F156/100))</f>
        <v>-11.568829385513217</v>
      </c>
      <c r="K148" s="4"/>
      <c r="L148" s="13"/>
    </row>
    <row r="149" spans="2:12" x14ac:dyDescent="0.25">
      <c r="C149" s="4" t="s">
        <v>130</v>
      </c>
      <c r="D149" s="7">
        <v>18600</v>
      </c>
      <c r="E149" s="8">
        <v>1</v>
      </c>
      <c r="F149" s="7">
        <f>SUM(D149/E149)</f>
        <v>18600</v>
      </c>
      <c r="G149" s="7">
        <f>SUM(F149-F156)</f>
        <v>393.75</v>
      </c>
      <c r="H149" s="11">
        <f>SUM(G149/(F156/100))</f>
        <v>2.1627188465499487</v>
      </c>
      <c r="K149" s="4"/>
      <c r="L149" s="13"/>
    </row>
    <row r="150" spans="2:12" x14ac:dyDescent="0.25">
      <c r="C150" s="4" t="s">
        <v>131</v>
      </c>
      <c r="D150" s="7">
        <v>16950</v>
      </c>
      <c r="E150" s="8">
        <v>1</v>
      </c>
      <c r="F150" s="7">
        <f>SUM(D150/E150)</f>
        <v>16950</v>
      </c>
      <c r="G150" s="7">
        <f>SUM(F150-F156)</f>
        <v>-1256.25</v>
      </c>
      <c r="H150" s="11">
        <f>SUM(G150/(F156/100))</f>
        <v>-6.9001029866117403</v>
      </c>
      <c r="K150" s="4"/>
      <c r="L150" s="13"/>
    </row>
    <row r="151" spans="2:12" x14ac:dyDescent="0.25">
      <c r="C151" s="4" t="s">
        <v>132</v>
      </c>
      <c r="D151" s="7">
        <v>17950</v>
      </c>
      <c r="E151" s="8">
        <v>1</v>
      </c>
      <c r="F151" s="7">
        <f t="shared" ref="F151:F155" si="26">SUM(D151/E151)</f>
        <v>17950</v>
      </c>
      <c r="G151" s="7">
        <f>SUM(F151-F156)</f>
        <v>-256.25</v>
      </c>
      <c r="H151" s="11">
        <f>SUM(G151/(F156/100))</f>
        <v>-1.4074836937864745</v>
      </c>
      <c r="K151" s="4"/>
      <c r="L151" s="13"/>
    </row>
    <row r="152" spans="2:12" x14ac:dyDescent="0.25">
      <c r="C152" s="4" t="s">
        <v>133</v>
      </c>
      <c r="D152" s="7">
        <v>18300</v>
      </c>
      <c r="E152" s="8">
        <v>1</v>
      </c>
      <c r="F152" s="7">
        <f t="shared" si="26"/>
        <v>18300</v>
      </c>
      <c r="G152" s="7">
        <f>SUM(F152-F156)</f>
        <v>93.75</v>
      </c>
      <c r="H152" s="11">
        <f>SUM(G152/(F156/100))</f>
        <v>0.51493305870236872</v>
      </c>
      <c r="K152" s="4"/>
      <c r="L152" s="13"/>
    </row>
    <row r="153" spans="2:12" x14ac:dyDescent="0.25">
      <c r="C153" s="4" t="s">
        <v>134</v>
      </c>
      <c r="D153" s="7">
        <v>18850</v>
      </c>
      <c r="E153" s="8">
        <v>1</v>
      </c>
      <c r="F153" s="7">
        <f t="shared" si="26"/>
        <v>18850</v>
      </c>
      <c r="G153" s="7">
        <f>SUM(F153-F156)</f>
        <v>643.75</v>
      </c>
      <c r="H153" s="11">
        <f>SUM(G153/(F156/100))</f>
        <v>3.5358736697562652</v>
      </c>
      <c r="K153" s="4"/>
      <c r="L153" s="13"/>
    </row>
    <row r="154" spans="2:12" x14ac:dyDescent="0.25">
      <c r="C154" s="4" t="s">
        <v>135</v>
      </c>
      <c r="D154" s="7">
        <v>17800</v>
      </c>
      <c r="E154" s="8">
        <v>1</v>
      </c>
      <c r="F154" s="7">
        <f t="shared" si="26"/>
        <v>17800</v>
      </c>
      <c r="G154" s="7">
        <f>SUM(F154-F156)</f>
        <v>-406.25</v>
      </c>
      <c r="H154" s="11">
        <f>SUM(G154/(F156/100))</f>
        <v>-2.2313765877102645</v>
      </c>
      <c r="K154" s="4"/>
      <c r="L154" s="13"/>
    </row>
    <row r="155" spans="2:12" x14ac:dyDescent="0.25">
      <c r="C155" s="4" t="s">
        <v>136</v>
      </c>
      <c r="D155" s="7">
        <v>21100</v>
      </c>
      <c r="E155" s="8">
        <v>1</v>
      </c>
      <c r="F155" s="7">
        <f t="shared" si="26"/>
        <v>21100</v>
      </c>
      <c r="G155" s="7">
        <f>SUM(F155-F156)</f>
        <v>2893.75</v>
      </c>
      <c r="H155" s="14">
        <f>SUM(G155/(F156/100))</f>
        <v>15.894267078613113</v>
      </c>
      <c r="K155" s="4"/>
      <c r="L155" s="13"/>
    </row>
    <row r="156" spans="2:12" x14ac:dyDescent="0.25">
      <c r="C156" s="3" t="s">
        <v>47</v>
      </c>
      <c r="D156" s="6">
        <f>SUM(D148:D155)</f>
        <v>145650</v>
      </c>
      <c r="E156" s="8">
        <f>SUM(E148:E155)</f>
        <v>8</v>
      </c>
      <c r="F156" s="7">
        <f>SUM(D156/E156)</f>
        <v>18206.25</v>
      </c>
    </row>
    <row r="158" spans="2:12" x14ac:dyDescent="0.25">
      <c r="C158" s="4" t="s">
        <v>137</v>
      </c>
      <c r="D158" s="6">
        <v>16200</v>
      </c>
      <c r="E158" s="8">
        <v>1</v>
      </c>
      <c r="F158" s="7">
        <f>SUM(D158/E158)</f>
        <v>16200</v>
      </c>
    </row>
    <row r="160" spans="2:12" x14ac:dyDescent="0.25">
      <c r="C160" s="3" t="s">
        <v>40</v>
      </c>
      <c r="D160" s="6">
        <f>SUM(D156+D158)</f>
        <v>161850</v>
      </c>
      <c r="E160" s="26">
        <f>SUM(E156+E158)</f>
        <v>9</v>
      </c>
      <c r="F160" s="7">
        <f t="shared" ref="F160" si="27">SUM(D160/E160)</f>
        <v>17983.333333333332</v>
      </c>
    </row>
    <row r="161" spans="2:8" x14ac:dyDescent="0.25">
      <c r="C161" s="3"/>
      <c r="D161" s="6"/>
    </row>
    <row r="162" spans="2:8" x14ac:dyDescent="0.25">
      <c r="B162" s="3" t="s">
        <v>138</v>
      </c>
      <c r="C162" s="16" t="s">
        <v>34</v>
      </c>
    </row>
    <row r="163" spans="2:8" x14ac:dyDescent="0.25">
      <c r="B163" s="3"/>
      <c r="C163" s="4" t="s">
        <v>139</v>
      </c>
      <c r="D163" s="7">
        <v>7420</v>
      </c>
      <c r="E163" s="8">
        <v>1</v>
      </c>
      <c r="F163" s="7">
        <f>SUM(D163/E163)</f>
        <v>7420</v>
      </c>
      <c r="G163" s="7">
        <f>SUM(F163-F165)</f>
        <v>-525.71428571428532</v>
      </c>
      <c r="H163" s="11">
        <f>SUM(G163/(F165/100))</f>
        <v>-6.6163250629270003</v>
      </c>
    </row>
    <row r="164" spans="2:8" x14ac:dyDescent="0.25">
      <c r="B164" s="3"/>
      <c r="C164" s="4" t="s">
        <v>140</v>
      </c>
      <c r="D164" s="7">
        <v>48200</v>
      </c>
      <c r="E164" s="8">
        <v>6</v>
      </c>
      <c r="F164" s="7">
        <f>SUM(D164/E164)</f>
        <v>8033.333333333333</v>
      </c>
      <c r="G164" s="7">
        <f>SUM(F164-F165)</f>
        <v>87.619047619047706</v>
      </c>
      <c r="H164" s="11">
        <f>SUM(G164/(F165/100))</f>
        <v>1.1027208438211686</v>
      </c>
    </row>
    <row r="165" spans="2:8" x14ac:dyDescent="0.25">
      <c r="B165" s="3"/>
      <c r="C165" s="3" t="s">
        <v>47</v>
      </c>
      <c r="D165" s="6">
        <f>SUM(D162:D164)</f>
        <v>55620</v>
      </c>
      <c r="E165" s="8">
        <f>SUM(E162:E164)</f>
        <v>7</v>
      </c>
      <c r="F165" s="7">
        <f>SUM(D165/E165)</f>
        <v>7945.7142857142853</v>
      </c>
    </row>
    <row r="166" spans="2:8" x14ac:dyDescent="0.25">
      <c r="B166" s="3"/>
      <c r="C166" s="3"/>
      <c r="D166" s="6"/>
    </row>
    <row r="167" spans="2:8" x14ac:dyDescent="0.25">
      <c r="B167" s="3"/>
      <c r="C167" s="4" t="s">
        <v>141</v>
      </c>
      <c r="D167" s="6">
        <v>22600</v>
      </c>
      <c r="E167" s="8">
        <v>3</v>
      </c>
      <c r="F167" s="7">
        <f>SUM(D167/E167)</f>
        <v>7533.333333333333</v>
      </c>
    </row>
    <row r="168" spans="2:8" x14ac:dyDescent="0.25">
      <c r="B168" s="3"/>
      <c r="C168" s="3"/>
      <c r="D168" s="6"/>
    </row>
    <row r="169" spans="2:8" x14ac:dyDescent="0.25">
      <c r="B169" s="3"/>
      <c r="C169" s="3" t="s">
        <v>40</v>
      </c>
      <c r="D169" s="6">
        <f>SUM(D165+D167)</f>
        <v>78220</v>
      </c>
      <c r="E169" s="26">
        <f>SUM(E165+E167)</f>
        <v>10</v>
      </c>
      <c r="F169" s="7">
        <f>SUM(D169/E169)</f>
        <v>7822</v>
      </c>
    </row>
    <row r="170" spans="2:8" x14ac:dyDescent="0.25">
      <c r="B170" s="3"/>
      <c r="C170" s="3"/>
      <c r="D170" s="6"/>
    </row>
    <row r="171" spans="2:8" x14ac:dyDescent="0.25">
      <c r="B171" s="3" t="s">
        <v>142</v>
      </c>
      <c r="C171" s="16" t="s">
        <v>34</v>
      </c>
    </row>
    <row r="172" spans="2:8" x14ac:dyDescent="0.25">
      <c r="B172" s="3"/>
      <c r="C172" s="4" t="s">
        <v>143</v>
      </c>
      <c r="D172" s="7">
        <v>6950</v>
      </c>
      <c r="E172" s="8">
        <v>2</v>
      </c>
      <c r="F172" s="7">
        <f t="shared" ref="F172:F175" si="28">SUM(D172/E172)</f>
        <v>3475</v>
      </c>
      <c r="G172" s="7">
        <f>SUM(F172-F175)</f>
        <v>-137.85714285714266</v>
      </c>
      <c r="H172" s="11">
        <f>SUM(G172/(F175/100))</f>
        <v>-3.815737445630679</v>
      </c>
    </row>
    <row r="173" spans="2:8" x14ac:dyDescent="0.25">
      <c r="C173" s="4" t="s">
        <v>144</v>
      </c>
      <c r="D173" s="7">
        <v>14750</v>
      </c>
      <c r="E173" s="8">
        <v>4</v>
      </c>
      <c r="F173" s="7">
        <f t="shared" si="28"/>
        <v>3687.5</v>
      </c>
      <c r="G173" s="7">
        <f>SUM(F173-F175)</f>
        <v>74.642857142857338</v>
      </c>
      <c r="H173" s="11">
        <f>SUM(G173/(F175/100))</f>
        <v>2.0660340055357902</v>
      </c>
    </row>
    <row r="174" spans="2:8" x14ac:dyDescent="0.25">
      <c r="C174" s="4" t="s">
        <v>145</v>
      </c>
      <c r="D174" s="7">
        <v>3590</v>
      </c>
      <c r="E174" s="8">
        <v>1</v>
      </c>
      <c r="F174" s="7">
        <f t="shared" si="28"/>
        <v>3590</v>
      </c>
      <c r="G174" s="7">
        <f>SUM(F174-F175)</f>
        <v>-22.857142857142662</v>
      </c>
      <c r="H174" s="11">
        <f>SUM(G174/(F175/100))</f>
        <v>-0.63266113088176612</v>
      </c>
    </row>
    <row r="175" spans="2:8" x14ac:dyDescent="0.25">
      <c r="C175" s="3" t="s">
        <v>47</v>
      </c>
      <c r="D175" s="6">
        <f>SUM(D172:D174)</f>
        <v>25290</v>
      </c>
      <c r="E175" s="8">
        <f>SUM(E172:E174)</f>
        <v>7</v>
      </c>
      <c r="F175" s="7">
        <f t="shared" si="28"/>
        <v>3612.8571428571427</v>
      </c>
    </row>
    <row r="176" spans="2:8" x14ac:dyDescent="0.25">
      <c r="C176" s="3"/>
      <c r="D176" s="6"/>
    </row>
    <row r="177" spans="2:11" x14ac:dyDescent="0.25">
      <c r="C177" s="16" t="s">
        <v>86</v>
      </c>
      <c r="D177" s="6"/>
    </row>
    <row r="178" spans="2:11" x14ac:dyDescent="0.25">
      <c r="C178" s="4" t="s">
        <v>146</v>
      </c>
      <c r="D178" s="7">
        <v>3990</v>
      </c>
      <c r="E178" s="8">
        <v>1</v>
      </c>
      <c r="F178" s="7">
        <f t="shared" ref="F178:F181" si="29">SUM(D178/E178)</f>
        <v>3990</v>
      </c>
      <c r="G178" s="7">
        <f>SUM(F178-F181)</f>
        <v>-506.66666666666697</v>
      </c>
      <c r="H178" s="14">
        <f>SUM(G178/(F181/100))</f>
        <v>-11.267605633802823</v>
      </c>
    </row>
    <row r="179" spans="2:11" x14ac:dyDescent="0.25">
      <c r="C179" s="4" t="s">
        <v>147</v>
      </c>
      <c r="D179" s="7">
        <v>4790</v>
      </c>
      <c r="E179" s="8">
        <v>1</v>
      </c>
      <c r="F179" s="7">
        <f t="shared" si="29"/>
        <v>4790</v>
      </c>
      <c r="G179" s="7">
        <f>SUM(F179-F181)</f>
        <v>293.33333333333303</v>
      </c>
      <c r="H179" s="11">
        <f>SUM(G179/(F181/100))</f>
        <v>6.5233506300963606</v>
      </c>
      <c r="J179" s="4"/>
      <c r="K179" s="13"/>
    </row>
    <row r="180" spans="2:11" x14ac:dyDescent="0.25">
      <c r="C180" s="4" t="s">
        <v>148</v>
      </c>
      <c r="D180" s="7">
        <v>4710</v>
      </c>
      <c r="E180" s="8">
        <v>1</v>
      </c>
      <c r="F180" s="7">
        <f t="shared" si="29"/>
        <v>4710</v>
      </c>
      <c r="G180" s="7">
        <f>SUM(F180-F181)</f>
        <v>213.33333333333303</v>
      </c>
      <c r="H180" s="11">
        <f>SUM(G180/(F181/100))</f>
        <v>4.7442550037064422</v>
      </c>
      <c r="J180" s="4"/>
      <c r="K180" s="13"/>
    </row>
    <row r="181" spans="2:11" x14ac:dyDescent="0.25">
      <c r="C181" s="3" t="s">
        <v>47</v>
      </c>
      <c r="D181" s="6">
        <f>SUM(D178:D180)</f>
        <v>13490</v>
      </c>
      <c r="E181" s="8">
        <f>SUM(E178:E180)</f>
        <v>3</v>
      </c>
      <c r="F181" s="7">
        <f t="shared" si="29"/>
        <v>4496.666666666667</v>
      </c>
    </row>
    <row r="182" spans="2:11" x14ac:dyDescent="0.25">
      <c r="C182" s="3"/>
      <c r="D182" s="6"/>
    </row>
    <row r="183" spans="2:11" x14ac:dyDescent="0.25">
      <c r="C183" s="3" t="s">
        <v>38</v>
      </c>
      <c r="D183" s="6">
        <f>SUM(D175+D181)</f>
        <v>38780</v>
      </c>
      <c r="E183" s="26">
        <f>SUM(E175+E181)</f>
        <v>10</v>
      </c>
      <c r="F183" s="7">
        <f t="shared" ref="F183" si="30">SUM(D183/E183)</f>
        <v>3878</v>
      </c>
    </row>
    <row r="184" spans="2:11" x14ac:dyDescent="0.25">
      <c r="C184" s="3"/>
      <c r="D184" s="6"/>
    </row>
    <row r="185" spans="2:11" x14ac:dyDescent="0.25">
      <c r="B185" s="3" t="s">
        <v>149</v>
      </c>
      <c r="C185" s="3" t="s">
        <v>150</v>
      </c>
      <c r="D185" s="32">
        <v>7820</v>
      </c>
      <c r="E185" s="8">
        <v>8</v>
      </c>
      <c r="F185" s="7">
        <f t="shared" ref="F185" si="31">SUM(D185/E185)</f>
        <v>977.5</v>
      </c>
    </row>
    <row r="187" spans="2:11" x14ac:dyDescent="0.25">
      <c r="B187" s="3" t="s">
        <v>151</v>
      </c>
      <c r="C187" s="4" t="s">
        <v>152</v>
      </c>
      <c r="D187" s="13">
        <v>1740</v>
      </c>
      <c r="E187" s="8">
        <v>1</v>
      </c>
      <c r="F187" s="7">
        <f>SUM(D187/E187)</f>
        <v>1740</v>
      </c>
      <c r="G187" s="7">
        <f>SUM(F187-F190)</f>
        <v>-21.666666666666742</v>
      </c>
      <c r="H187" s="11">
        <f>SUM(G187/(F190/100))</f>
        <v>-1.2298959318826912</v>
      </c>
    </row>
    <row r="188" spans="2:11" x14ac:dyDescent="0.25">
      <c r="C188" s="4" t="s">
        <v>153</v>
      </c>
      <c r="D188" s="13">
        <v>3450</v>
      </c>
      <c r="E188" s="8">
        <v>2</v>
      </c>
      <c r="F188" s="7">
        <f>SUM(D188/E188)</f>
        <v>1725</v>
      </c>
      <c r="G188" s="7">
        <f>SUM(F188-F190)</f>
        <v>-36.666666666666742</v>
      </c>
      <c r="H188" s="11">
        <f>SUM(G188/(F190/100))</f>
        <v>-2.0813623462630129</v>
      </c>
    </row>
    <row r="189" spans="2:11" x14ac:dyDescent="0.25">
      <c r="C189" s="4" t="s">
        <v>154</v>
      </c>
      <c r="D189" s="13">
        <v>5380</v>
      </c>
      <c r="E189" s="8">
        <v>3</v>
      </c>
      <c r="F189" s="7">
        <f>SUM(D189/E189)</f>
        <v>1793.3333333333333</v>
      </c>
      <c r="G189" s="7">
        <f>SUM(F189-F190)</f>
        <v>31.666666666666515</v>
      </c>
      <c r="H189" s="11">
        <f>SUM(G189/(F190/100))</f>
        <v>1.7975402081362259</v>
      </c>
    </row>
    <row r="190" spans="2:11" x14ac:dyDescent="0.25">
      <c r="C190" s="3" t="s">
        <v>38</v>
      </c>
      <c r="D190" s="6">
        <f>SUM(D187:D189)</f>
        <v>10570</v>
      </c>
      <c r="E190" s="8">
        <f>SUM(E187:E189)</f>
        <v>6</v>
      </c>
      <c r="F190" s="7">
        <f>SUM(D190/E190)</f>
        <v>1761.6666666666667</v>
      </c>
    </row>
    <row r="192" spans="2:11" x14ac:dyDescent="0.25">
      <c r="B192" s="3" t="s">
        <v>155</v>
      </c>
      <c r="C192" s="4" t="s">
        <v>156</v>
      </c>
      <c r="D192" s="7">
        <v>33000</v>
      </c>
      <c r="E192" s="8">
        <v>8</v>
      </c>
      <c r="F192" s="7">
        <f t="shared" ref="F192:F194" si="32">SUM(D192/E192)</f>
        <v>4125</v>
      </c>
      <c r="G192" s="7"/>
      <c r="H192" s="14"/>
    </row>
    <row r="193" spans="2:8" x14ac:dyDescent="0.25">
      <c r="C193" s="4" t="s">
        <v>157</v>
      </c>
      <c r="D193" s="7">
        <v>19650</v>
      </c>
      <c r="E193" s="8">
        <v>5</v>
      </c>
      <c r="F193" s="7">
        <f t="shared" si="32"/>
        <v>3930</v>
      </c>
      <c r="G193" s="7"/>
    </row>
    <row r="194" spans="2:8" x14ac:dyDescent="0.25">
      <c r="C194" s="3" t="s">
        <v>38</v>
      </c>
      <c r="D194" s="6">
        <f>SUM(D192:D193)</f>
        <v>52650</v>
      </c>
      <c r="E194" s="8">
        <f>SUM(E192:E193)</f>
        <v>13</v>
      </c>
      <c r="F194" s="7">
        <f t="shared" si="32"/>
        <v>4050</v>
      </c>
      <c r="G194" s="7"/>
      <c r="H194" s="14"/>
    </row>
    <row r="196" spans="2:8" x14ac:dyDescent="0.25">
      <c r="B196" s="3" t="s">
        <v>158</v>
      </c>
      <c r="C196" s="4" t="s">
        <v>50</v>
      </c>
      <c r="D196" s="7">
        <v>4830</v>
      </c>
      <c r="E196" s="8">
        <v>3</v>
      </c>
      <c r="F196" s="7">
        <f t="shared" ref="F196:F197" si="33">SUM(D196/E196)</f>
        <v>1610</v>
      </c>
    </row>
    <row r="197" spans="2:8" x14ac:dyDescent="0.25">
      <c r="B197" s="3"/>
      <c r="C197" s="4" t="s">
        <v>159</v>
      </c>
      <c r="D197" s="7">
        <v>4460</v>
      </c>
      <c r="E197" s="8">
        <v>3</v>
      </c>
      <c r="F197" s="7">
        <f t="shared" si="33"/>
        <v>1486.6666666666667</v>
      </c>
    </row>
    <row r="198" spans="2:8" x14ac:dyDescent="0.25">
      <c r="B198" s="3"/>
      <c r="C198" s="3" t="s">
        <v>38</v>
      </c>
      <c r="D198" s="6">
        <f>SUM(D196:D197)</f>
        <v>9290</v>
      </c>
      <c r="E198" s="8">
        <f>SUM(E196:E197)</f>
        <v>6</v>
      </c>
    </row>
    <row r="199" spans="2:8" x14ac:dyDescent="0.25">
      <c r="B199" s="3"/>
      <c r="C199" s="3"/>
      <c r="D199" s="6"/>
    </row>
    <row r="200" spans="2:8" x14ac:dyDescent="0.25">
      <c r="B200" s="3" t="s">
        <v>160</v>
      </c>
      <c r="C200" s="16" t="s">
        <v>34</v>
      </c>
    </row>
    <row r="201" spans="2:8" x14ac:dyDescent="0.25">
      <c r="B201" s="3"/>
      <c r="C201" s="4" t="s">
        <v>161</v>
      </c>
      <c r="D201" s="7">
        <v>6130</v>
      </c>
      <c r="E201" s="8">
        <v>1</v>
      </c>
      <c r="F201" s="7">
        <f t="shared" ref="F201:F206" si="34">SUM(D201/E201)</f>
        <v>6130</v>
      </c>
      <c r="G201" s="7">
        <f>SUM(F201-F206)</f>
        <v>-78.33333333333303</v>
      </c>
      <c r="H201" s="11">
        <f>SUM(G201/(F206/100))</f>
        <v>-1.2617449664429483</v>
      </c>
    </row>
    <row r="202" spans="2:8" x14ac:dyDescent="0.25">
      <c r="C202" s="4" t="s">
        <v>162</v>
      </c>
      <c r="D202" s="7">
        <v>11050</v>
      </c>
      <c r="E202" s="8">
        <v>2</v>
      </c>
      <c r="F202" s="7">
        <f t="shared" si="34"/>
        <v>5525</v>
      </c>
      <c r="G202" s="7">
        <f>SUM(F202-F206)</f>
        <v>-683.33333333333303</v>
      </c>
      <c r="H202" s="14">
        <f>SUM(G202/(F206/100))</f>
        <v>-11.006711409395969</v>
      </c>
    </row>
    <row r="203" spans="2:8" x14ac:dyDescent="0.25">
      <c r="C203" s="4" t="s">
        <v>163</v>
      </c>
      <c r="D203" s="7">
        <v>44700</v>
      </c>
      <c r="E203" s="8">
        <v>7</v>
      </c>
      <c r="F203" s="7">
        <f t="shared" si="34"/>
        <v>6385.7142857142853</v>
      </c>
      <c r="G203" s="7">
        <f>SUM(F203-F206)</f>
        <v>177.38095238095229</v>
      </c>
      <c r="H203" s="11">
        <f>SUM(G203/(F206/100))</f>
        <v>2.8571428571428559</v>
      </c>
    </row>
    <row r="204" spans="2:8" x14ac:dyDescent="0.25">
      <c r="C204" s="4" t="s">
        <v>164</v>
      </c>
      <c r="D204" s="7">
        <v>7030</v>
      </c>
      <c r="E204" s="8">
        <v>1</v>
      </c>
      <c r="F204" s="7">
        <f t="shared" si="34"/>
        <v>7030</v>
      </c>
      <c r="G204" s="7">
        <f>SUM(F204-F206)</f>
        <v>821.66666666666697</v>
      </c>
      <c r="H204" s="14">
        <f>SUM(G204/(F206/100))</f>
        <v>13.234899328859067</v>
      </c>
    </row>
    <row r="205" spans="2:8" x14ac:dyDescent="0.25">
      <c r="C205" s="4" t="s">
        <v>165</v>
      </c>
      <c r="D205" s="7">
        <v>5590</v>
      </c>
      <c r="E205" s="8">
        <v>1</v>
      </c>
      <c r="F205" s="7">
        <f t="shared" si="34"/>
        <v>5590</v>
      </c>
      <c r="G205" s="7">
        <f>SUM(F205-F206)</f>
        <v>-618.33333333333303</v>
      </c>
      <c r="H205" s="11">
        <f>SUM(G205/(F206/100))</f>
        <v>-9.9597315436241569</v>
      </c>
    </row>
    <row r="206" spans="2:8" x14ac:dyDescent="0.25">
      <c r="C206" s="3" t="s">
        <v>47</v>
      </c>
      <c r="D206" s="6">
        <f>SUM(D201:D205)</f>
        <v>74500</v>
      </c>
      <c r="E206" s="8">
        <f>SUM(E201:E205)</f>
        <v>12</v>
      </c>
      <c r="F206" s="7">
        <f t="shared" si="34"/>
        <v>6208.333333333333</v>
      </c>
      <c r="G206" s="7"/>
    </row>
    <row r="207" spans="2:8" x14ac:dyDescent="0.25">
      <c r="C207" s="3"/>
      <c r="D207" s="6"/>
      <c r="G207" s="7"/>
    </row>
    <row r="208" spans="2:8" x14ac:dyDescent="0.25">
      <c r="C208" s="4" t="s">
        <v>166</v>
      </c>
      <c r="D208" s="6">
        <v>17350</v>
      </c>
      <c r="E208" s="8">
        <v>3</v>
      </c>
      <c r="F208" s="7">
        <f>SUM(D208/E208)</f>
        <v>5783.333333333333</v>
      </c>
      <c r="G208" s="7"/>
    </row>
    <row r="209" spans="2:12" x14ac:dyDescent="0.25">
      <c r="C209" s="3"/>
      <c r="D209" s="6"/>
      <c r="G209" s="7"/>
    </row>
    <row r="210" spans="2:12" x14ac:dyDescent="0.25">
      <c r="C210" s="3" t="s">
        <v>40</v>
      </c>
      <c r="D210" s="6">
        <f>SUM(D206+D208)</f>
        <v>91850</v>
      </c>
      <c r="E210" s="26">
        <f>SUM(E206+E208)</f>
        <v>15</v>
      </c>
      <c r="F210" s="7">
        <f>SUM(D210/E210)</f>
        <v>6123.333333333333</v>
      </c>
      <c r="G210" s="7"/>
    </row>
    <row r="211" spans="2:12" x14ac:dyDescent="0.25">
      <c r="C211" s="3"/>
      <c r="D211" s="6"/>
      <c r="G211" s="7"/>
    </row>
    <row r="212" spans="2:12" x14ac:dyDescent="0.25">
      <c r="B212" s="3" t="s">
        <v>167</v>
      </c>
      <c r="C212" s="4" t="s">
        <v>168</v>
      </c>
      <c r="D212" s="13">
        <v>11000</v>
      </c>
      <c r="E212" s="8">
        <v>2</v>
      </c>
      <c r="F212" s="7">
        <f t="shared" ref="F212:F216" si="35">SUM(D212/E212)</f>
        <v>5500</v>
      </c>
      <c r="G212" s="7">
        <f>SUM(F212-F216)</f>
        <v>-125</v>
      </c>
      <c r="H212" s="11">
        <f>SUM(G212/(F216/100))</f>
        <v>-2.2222222222222223</v>
      </c>
    </row>
    <row r="213" spans="2:12" x14ac:dyDescent="0.25">
      <c r="C213" s="4" t="s">
        <v>169</v>
      </c>
      <c r="D213" s="13">
        <v>11300</v>
      </c>
      <c r="E213" s="8">
        <v>2</v>
      </c>
      <c r="F213" s="7">
        <f t="shared" si="35"/>
        <v>5650</v>
      </c>
      <c r="G213" s="7">
        <f>SUM(F213-F216)</f>
        <v>25</v>
      </c>
      <c r="H213" s="11">
        <f>SUM(G213/(F216/100))</f>
        <v>0.44444444444444442</v>
      </c>
    </row>
    <row r="214" spans="2:12" x14ac:dyDescent="0.25">
      <c r="C214" s="4" t="s">
        <v>170</v>
      </c>
      <c r="D214" s="13">
        <v>20600</v>
      </c>
      <c r="E214" s="8">
        <v>4</v>
      </c>
      <c r="F214" s="7">
        <f t="shared" si="35"/>
        <v>5150</v>
      </c>
      <c r="G214" s="7">
        <f>SUM(F214-F216)</f>
        <v>-475</v>
      </c>
      <c r="H214" s="11">
        <f>SUM(G214/(F216/100))</f>
        <v>-8.4444444444444446</v>
      </c>
    </row>
    <row r="215" spans="2:12" x14ac:dyDescent="0.25">
      <c r="C215" s="4" t="s">
        <v>171</v>
      </c>
      <c r="D215" s="13">
        <v>24600</v>
      </c>
      <c r="E215" s="8">
        <v>4</v>
      </c>
      <c r="F215" s="7">
        <f t="shared" si="35"/>
        <v>6150</v>
      </c>
      <c r="G215" s="7">
        <f>SUM(F215-F216)</f>
        <v>525</v>
      </c>
      <c r="H215" s="11">
        <f>SUM(G215/(F216/100))</f>
        <v>9.3333333333333339</v>
      </c>
    </row>
    <row r="216" spans="2:12" x14ac:dyDescent="0.25">
      <c r="C216" s="3" t="s">
        <v>38</v>
      </c>
      <c r="D216" s="6">
        <f>SUM(D212:D215)</f>
        <v>67500</v>
      </c>
      <c r="E216" s="8">
        <f>SUM(E212:E215)</f>
        <v>12</v>
      </c>
      <c r="F216" s="7">
        <f t="shared" si="35"/>
        <v>5625</v>
      </c>
    </row>
    <row r="218" spans="2:12" x14ac:dyDescent="0.25">
      <c r="B218" s="3" t="s">
        <v>172</v>
      </c>
      <c r="C218" s="4" t="s">
        <v>173</v>
      </c>
      <c r="D218" s="13">
        <v>8170</v>
      </c>
      <c r="E218" s="8">
        <v>4</v>
      </c>
      <c r="F218" s="7">
        <f>SUM(D218/E218)</f>
        <v>2042.5</v>
      </c>
      <c r="G218" s="7">
        <f>SUM(F218-F220)</f>
        <v>38.75</v>
      </c>
      <c r="H218" s="11">
        <f>SUM(G218/(F220/100))</f>
        <v>1.9338739862757328</v>
      </c>
    </row>
    <row r="219" spans="2:12" x14ac:dyDescent="0.25">
      <c r="C219" s="4" t="s">
        <v>174</v>
      </c>
      <c r="D219" s="13">
        <v>7860</v>
      </c>
      <c r="E219" s="8">
        <v>4</v>
      </c>
      <c r="F219" s="7">
        <f>SUM(D219/E219)</f>
        <v>1965</v>
      </c>
      <c r="G219" s="7">
        <f>SUM(F219-F220)</f>
        <v>-38.75</v>
      </c>
      <c r="H219" s="11">
        <f>SUM(G219/(F220/100))</f>
        <v>-1.9338739862757328</v>
      </c>
    </row>
    <row r="220" spans="2:12" x14ac:dyDescent="0.25">
      <c r="C220" s="3" t="s">
        <v>38</v>
      </c>
      <c r="D220" s="6">
        <f>SUM(D218:D219)</f>
        <v>16030</v>
      </c>
      <c r="E220" s="8">
        <f t="shared" ref="E220" si="36">SUM(E218:E219)</f>
        <v>8</v>
      </c>
      <c r="F220" s="7">
        <f>SUM(D220/E220)</f>
        <v>2003.75</v>
      </c>
      <c r="G220" s="7"/>
    </row>
    <row r="221" spans="2:12" x14ac:dyDescent="0.25">
      <c r="C221" s="3"/>
      <c r="D221" s="6"/>
      <c r="G221" s="7"/>
    </row>
    <row r="222" spans="2:12" x14ac:dyDescent="0.25">
      <c r="B222" s="3" t="s">
        <v>175</v>
      </c>
      <c r="C222" s="16" t="s">
        <v>34</v>
      </c>
    </row>
    <row r="223" spans="2:12" x14ac:dyDescent="0.25">
      <c r="B223" s="3"/>
      <c r="C223" s="4" t="s">
        <v>176</v>
      </c>
      <c r="D223" s="7">
        <v>59900</v>
      </c>
      <c r="E223" s="8">
        <v>6</v>
      </c>
      <c r="F223" s="7">
        <f>SUM(D223/E223)</f>
        <v>9983.3333333333339</v>
      </c>
      <c r="G223" s="7">
        <f>SUM(F223-F226)</f>
        <v>12.08333333333394</v>
      </c>
      <c r="H223" s="11">
        <f>SUM(G223/(F226/100))</f>
        <v>0.12118173080941647</v>
      </c>
      <c r="J223" s="4"/>
      <c r="K223" s="13"/>
      <c r="L223" s="8"/>
    </row>
    <row r="224" spans="2:12" x14ac:dyDescent="0.25">
      <c r="C224" s="4" t="s">
        <v>177</v>
      </c>
      <c r="D224" s="7">
        <v>9420</v>
      </c>
      <c r="E224" s="8">
        <v>1</v>
      </c>
      <c r="F224" s="7">
        <f>SUM(D224/E224)</f>
        <v>9420</v>
      </c>
      <c r="G224" s="7">
        <f>SUM(F224-F226)</f>
        <v>-551.25</v>
      </c>
      <c r="H224" s="11">
        <f>SUM(G224/(F226/100))</f>
        <v>-5.528394133132756</v>
      </c>
      <c r="J224" s="4"/>
      <c r="K224" s="13"/>
      <c r="L224" s="8"/>
    </row>
    <row r="225" spans="2:12" x14ac:dyDescent="0.25">
      <c r="C225" s="4" t="s">
        <v>178</v>
      </c>
      <c r="D225" s="7">
        <v>10450</v>
      </c>
      <c r="E225" s="8">
        <v>1</v>
      </c>
      <c r="F225" s="7">
        <f>SUM(D225/E225)</f>
        <v>10450</v>
      </c>
      <c r="G225" s="7">
        <f>SUM(F225-F226)</f>
        <v>478.75</v>
      </c>
      <c r="H225" s="11">
        <f>SUM(G225/(F226/100))</f>
        <v>4.8013037482762941</v>
      </c>
      <c r="J225" s="4"/>
      <c r="K225" s="13"/>
      <c r="L225" s="8"/>
    </row>
    <row r="226" spans="2:12" x14ac:dyDescent="0.25">
      <c r="C226" s="3" t="s">
        <v>47</v>
      </c>
      <c r="D226" s="6">
        <f>SUM(D223:D225)</f>
        <v>79770</v>
      </c>
      <c r="E226" s="8">
        <f>SUM(E223:E225)</f>
        <v>8</v>
      </c>
      <c r="F226" s="7">
        <f>SUM(D226/E226)</f>
        <v>9971.25</v>
      </c>
    </row>
    <row r="227" spans="2:12" x14ac:dyDescent="0.25">
      <c r="C227" s="3"/>
      <c r="D227" s="6"/>
    </row>
    <row r="228" spans="2:12" x14ac:dyDescent="0.25">
      <c r="C228" s="4" t="s">
        <v>179</v>
      </c>
      <c r="D228" s="6">
        <v>9200</v>
      </c>
      <c r="E228" s="8">
        <v>1</v>
      </c>
      <c r="F228" s="7">
        <f>SUM(D228/E228)</f>
        <v>9200</v>
      </c>
    </row>
    <row r="230" spans="2:12" x14ac:dyDescent="0.25">
      <c r="C230" s="3" t="s">
        <v>150</v>
      </c>
      <c r="D230" s="6">
        <f>SUM(D226+D228)</f>
        <v>88970</v>
      </c>
      <c r="E230" s="8">
        <v>5</v>
      </c>
    </row>
    <row r="231" spans="2:12" x14ac:dyDescent="0.25">
      <c r="C231" s="3"/>
      <c r="D231" s="6"/>
    </row>
    <row r="232" spans="2:12" x14ac:dyDescent="0.25">
      <c r="C232" s="3" t="s">
        <v>40</v>
      </c>
      <c r="D232" s="6">
        <f>SUM(D226+D228)</f>
        <v>88970</v>
      </c>
      <c r="E232" s="26">
        <f>SUM(E226+E228+E230)</f>
        <v>14</v>
      </c>
      <c r="F232" s="7">
        <f>SUM(D232/E232)</f>
        <v>6355</v>
      </c>
    </row>
    <row r="234" spans="2:12" x14ac:dyDescent="0.25">
      <c r="B234" s="3" t="s">
        <v>180</v>
      </c>
      <c r="C234" s="16" t="s">
        <v>34</v>
      </c>
    </row>
    <row r="235" spans="2:12" x14ac:dyDescent="0.25">
      <c r="C235" s="4" t="s">
        <v>181</v>
      </c>
      <c r="D235" s="7">
        <v>3730</v>
      </c>
      <c r="E235" s="8">
        <v>4</v>
      </c>
      <c r="F235" s="7">
        <f>SUM(D235/E235)</f>
        <v>932.5</v>
      </c>
      <c r="G235" s="7">
        <f>SUM(F235-F237)</f>
        <v>-13.5</v>
      </c>
      <c r="H235" s="11">
        <f>SUM(G235/(F237/100))</f>
        <v>-1.427061310782241</v>
      </c>
    </row>
    <row r="236" spans="2:12" x14ac:dyDescent="0.25">
      <c r="C236" s="4" t="s">
        <v>182</v>
      </c>
      <c r="D236" s="7">
        <v>5730</v>
      </c>
      <c r="E236" s="8">
        <v>6</v>
      </c>
      <c r="F236" s="7">
        <f>SUM(D236/E236)</f>
        <v>955</v>
      </c>
      <c r="G236" s="7">
        <f>SUM(F236-F237)</f>
        <v>9</v>
      </c>
      <c r="H236" s="11">
        <f>SUM(G236/(F237/100))</f>
        <v>0.95137420718816057</v>
      </c>
    </row>
    <row r="237" spans="2:12" x14ac:dyDescent="0.25">
      <c r="C237" s="3" t="s">
        <v>47</v>
      </c>
      <c r="D237" s="6">
        <f>SUM(D235:D236)</f>
        <v>9460</v>
      </c>
      <c r="E237" s="8">
        <f t="shared" ref="E237" si="37">SUM(E235:E236)</f>
        <v>10</v>
      </c>
      <c r="F237" s="7">
        <f>SUM(D237/E237)</f>
        <v>946</v>
      </c>
      <c r="G237" s="7"/>
    </row>
    <row r="238" spans="2:12" x14ac:dyDescent="0.25">
      <c r="C238" s="3"/>
      <c r="D238" s="6"/>
      <c r="G238" s="7"/>
    </row>
    <row r="239" spans="2:12" x14ac:dyDescent="0.25">
      <c r="C239" s="4" t="s">
        <v>183</v>
      </c>
      <c r="D239" s="6">
        <v>840</v>
      </c>
      <c r="E239" s="8">
        <v>1</v>
      </c>
      <c r="F239" s="7">
        <f>SUM(D239/E239)</f>
        <v>840</v>
      </c>
      <c r="G239" s="7"/>
    </row>
    <row r="240" spans="2:12" x14ac:dyDescent="0.25">
      <c r="C240" s="3"/>
      <c r="D240" s="6"/>
      <c r="G240" s="7"/>
    </row>
    <row r="241" spans="2:12" x14ac:dyDescent="0.25">
      <c r="C241" s="3" t="s">
        <v>40</v>
      </c>
      <c r="D241" s="6">
        <f>SUM(D237+D239)</f>
        <v>10300</v>
      </c>
      <c r="E241" s="8">
        <f>SUM(E237+E239)</f>
        <v>11</v>
      </c>
      <c r="F241" s="7">
        <f>SUM(D241/E241)</f>
        <v>936.36363636363637</v>
      </c>
      <c r="G241" s="7"/>
    </row>
    <row r="242" spans="2:12" x14ac:dyDescent="0.25">
      <c r="C242" s="3"/>
      <c r="D242" s="6"/>
      <c r="G242" s="7"/>
    </row>
    <row r="243" spans="2:12" x14ac:dyDescent="0.25">
      <c r="B243" s="3" t="s">
        <v>184</v>
      </c>
      <c r="C243" s="16" t="s">
        <v>34</v>
      </c>
      <c r="D243" s="6"/>
      <c r="G243" s="7"/>
    </row>
    <row r="244" spans="2:12" x14ac:dyDescent="0.25">
      <c r="B244" s="3"/>
      <c r="C244" s="4" t="s">
        <v>185</v>
      </c>
      <c r="D244" s="7">
        <v>5310</v>
      </c>
      <c r="E244" s="8">
        <v>2</v>
      </c>
      <c r="F244" s="7">
        <f t="shared" ref="F244:F248" si="38">SUM(D244/E244)</f>
        <v>2655</v>
      </c>
      <c r="G244" s="7">
        <f>SUM(F244-F248)</f>
        <v>451.36363636363649</v>
      </c>
      <c r="H244" s="14">
        <f>SUM(G244/(F248/100))</f>
        <v>20.482673267326739</v>
      </c>
    </row>
    <row r="245" spans="2:12" x14ac:dyDescent="0.25">
      <c r="C245" s="4" t="s">
        <v>186</v>
      </c>
      <c r="D245" s="7">
        <v>4150</v>
      </c>
      <c r="E245" s="8">
        <v>2</v>
      </c>
      <c r="F245" s="7">
        <f t="shared" si="38"/>
        <v>2075</v>
      </c>
      <c r="G245" s="7">
        <f>SUM(F245-F248)</f>
        <v>-128.63636363636351</v>
      </c>
      <c r="H245" s="11">
        <f>SUM(G245/(F248/100))</f>
        <v>-5.8374587458745824</v>
      </c>
    </row>
    <row r="246" spans="2:12" x14ac:dyDescent="0.25">
      <c r="C246" s="4" t="s">
        <v>187</v>
      </c>
      <c r="D246" s="7">
        <v>11550</v>
      </c>
      <c r="E246" s="8">
        <v>5</v>
      </c>
      <c r="F246" s="7">
        <f t="shared" si="38"/>
        <v>2310</v>
      </c>
      <c r="G246" s="7">
        <f>SUM(F246-F248)</f>
        <v>106.36363636363649</v>
      </c>
      <c r="H246" s="11">
        <f>SUM(G246/(F248/100))</f>
        <v>4.8267326732673324</v>
      </c>
    </row>
    <row r="247" spans="2:12" x14ac:dyDescent="0.25">
      <c r="C247" s="4" t="s">
        <v>188</v>
      </c>
      <c r="D247" s="7">
        <v>3230</v>
      </c>
      <c r="E247" s="8">
        <v>2</v>
      </c>
      <c r="F247" s="7">
        <f t="shared" si="38"/>
        <v>1615</v>
      </c>
      <c r="G247" s="7">
        <f>SUM(F247-F248)</f>
        <v>-588.63636363636351</v>
      </c>
      <c r="H247" s="14">
        <f>SUM(G247/(F248/100))</f>
        <v>-26.712046204620457</v>
      </c>
    </row>
    <row r="248" spans="2:12" x14ac:dyDescent="0.25">
      <c r="C248" s="3" t="s">
        <v>47</v>
      </c>
      <c r="D248" s="6">
        <f>SUM(D244:D247)</f>
        <v>24240</v>
      </c>
      <c r="E248" s="8">
        <f>SUM(E244:E247)</f>
        <v>11</v>
      </c>
      <c r="F248" s="7">
        <f t="shared" si="38"/>
        <v>2203.6363636363635</v>
      </c>
      <c r="G248" s="7"/>
    </row>
    <row r="249" spans="2:12" x14ac:dyDescent="0.25">
      <c r="C249" s="3"/>
      <c r="D249" s="6"/>
      <c r="G249" s="7"/>
    </row>
    <row r="250" spans="2:12" x14ac:dyDescent="0.25">
      <c r="C250" s="16" t="s">
        <v>86</v>
      </c>
      <c r="D250" s="6"/>
      <c r="G250" s="7"/>
    </row>
    <row r="251" spans="2:12" x14ac:dyDescent="0.25">
      <c r="C251" s="4" t="s">
        <v>189</v>
      </c>
      <c r="D251" s="7">
        <v>2290</v>
      </c>
      <c r="E251" s="8">
        <v>1</v>
      </c>
      <c r="F251" s="7">
        <f t="shared" ref="F251:F253" si="39">SUM(D251/E251)</f>
        <v>2290</v>
      </c>
      <c r="G251" s="7">
        <f>SUM(F251-F253)</f>
        <v>-380</v>
      </c>
      <c r="H251" s="14">
        <f>SUM(G251/(F253/100))</f>
        <v>-14.232209737827716</v>
      </c>
      <c r="K251" s="4"/>
      <c r="L251" s="13"/>
    </row>
    <row r="252" spans="2:12" x14ac:dyDescent="0.25">
      <c r="C252" s="4" t="s">
        <v>190</v>
      </c>
      <c r="D252" s="7">
        <v>3050</v>
      </c>
      <c r="E252" s="8">
        <v>1</v>
      </c>
      <c r="F252" s="7">
        <f t="shared" si="39"/>
        <v>3050</v>
      </c>
      <c r="G252" s="7">
        <f>SUM(F252-F253)</f>
        <v>380</v>
      </c>
      <c r="H252" s="14">
        <f>SUM(G252/(F253/100))</f>
        <v>14.232209737827716</v>
      </c>
      <c r="K252" s="4"/>
      <c r="L252" s="13"/>
    </row>
    <row r="253" spans="2:12" x14ac:dyDescent="0.25">
      <c r="C253" s="3" t="s">
        <v>47</v>
      </c>
      <c r="D253" s="6">
        <f>SUM(D249:D252)</f>
        <v>5340</v>
      </c>
      <c r="E253" s="8">
        <f>SUM(E249:E252)</f>
        <v>2</v>
      </c>
      <c r="F253" s="7">
        <f t="shared" si="39"/>
        <v>2670</v>
      </c>
      <c r="G253" s="7"/>
    </row>
    <row r="254" spans="2:12" x14ac:dyDescent="0.25">
      <c r="C254" s="3"/>
      <c r="D254" s="6"/>
      <c r="G254" s="7"/>
    </row>
    <row r="255" spans="2:12" x14ac:dyDescent="0.25">
      <c r="C255" s="3" t="s">
        <v>40</v>
      </c>
      <c r="D255" s="6">
        <f>SUM(D248+D253)</f>
        <v>29580</v>
      </c>
      <c r="E255" s="26">
        <f>SUM(E248+E253)</f>
        <v>13</v>
      </c>
      <c r="F255" s="7">
        <f>SUM(D255/E255)</f>
        <v>2275.3846153846152</v>
      </c>
      <c r="G255" s="7"/>
    </row>
    <row r="257" spans="2:8" x14ac:dyDescent="0.25">
      <c r="B257" s="3" t="s">
        <v>191</v>
      </c>
      <c r="C257" s="4" t="s">
        <v>192</v>
      </c>
      <c r="D257" s="7">
        <v>9050</v>
      </c>
      <c r="E257" s="8">
        <v>6</v>
      </c>
      <c r="F257" s="7">
        <f t="shared" ref="F257:F259" si="40">SUM(D257/E257)</f>
        <v>1508.3333333333333</v>
      </c>
      <c r="G257" s="7"/>
      <c r="H257" s="14"/>
    </row>
    <row r="258" spans="2:8" x14ac:dyDescent="0.25">
      <c r="C258" s="4" t="s">
        <v>193</v>
      </c>
      <c r="D258" s="7">
        <v>3990</v>
      </c>
      <c r="E258" s="8">
        <v>3</v>
      </c>
      <c r="F258" s="7">
        <f t="shared" si="40"/>
        <v>1330</v>
      </c>
      <c r="G258" s="7"/>
    </row>
    <row r="259" spans="2:8" x14ac:dyDescent="0.25">
      <c r="C259" s="3" t="s">
        <v>38</v>
      </c>
      <c r="D259" s="6">
        <f>SUM(D257:D258)</f>
        <v>13040</v>
      </c>
      <c r="E259" s="8">
        <f>SUM(E257:E258)</f>
        <v>9</v>
      </c>
      <c r="F259" s="7">
        <f t="shared" si="40"/>
        <v>1448.8888888888889</v>
      </c>
      <c r="G259" s="7"/>
    </row>
    <row r="261" spans="2:8" x14ac:dyDescent="0.25">
      <c r="B261" s="3" t="s">
        <v>194</v>
      </c>
      <c r="C261" s="3" t="s">
        <v>150</v>
      </c>
      <c r="D261" s="32">
        <v>48900</v>
      </c>
      <c r="E261" s="8">
        <v>12</v>
      </c>
      <c r="F261" s="7">
        <f t="shared" ref="F261" si="41">SUM(D261/E261)</f>
        <v>4075</v>
      </c>
    </row>
    <row r="262" spans="2:8" x14ac:dyDescent="0.25">
      <c r="B262" s="3"/>
      <c r="C262" s="3"/>
      <c r="D262" s="6"/>
    </row>
    <row r="263" spans="2:8" x14ac:dyDescent="0.25">
      <c r="B263" s="3" t="s">
        <v>195</v>
      </c>
      <c r="C263" s="16" t="s">
        <v>34</v>
      </c>
    </row>
    <row r="264" spans="2:8" x14ac:dyDescent="0.25">
      <c r="B264" s="3"/>
      <c r="C264" s="4" t="s">
        <v>196</v>
      </c>
      <c r="D264" s="7">
        <v>2910</v>
      </c>
      <c r="E264" s="8">
        <v>2</v>
      </c>
      <c r="F264" s="7">
        <f t="shared" ref="F264:F274" si="42">SUM(D264/E264)</f>
        <v>1455</v>
      </c>
      <c r="G264" s="7">
        <f>SUM(F264-F274)</f>
        <v>-26.818181818181756</v>
      </c>
      <c r="H264" s="11">
        <f>SUM(G264/(F267/100))</f>
        <v>-1.8134007239942584</v>
      </c>
    </row>
    <row r="265" spans="2:8" x14ac:dyDescent="0.25">
      <c r="C265" s="4" t="s">
        <v>197</v>
      </c>
      <c r="D265" s="7">
        <v>7030</v>
      </c>
      <c r="E265" s="8">
        <v>5</v>
      </c>
      <c r="F265" s="7">
        <f t="shared" si="42"/>
        <v>1406</v>
      </c>
      <c r="G265" s="7">
        <f>SUM(F265-F274)</f>
        <v>-75.818181818181756</v>
      </c>
      <c r="H265" s="11">
        <f>SUM(G265/(F267/100))</f>
        <v>-5.1266989959702158</v>
      </c>
    </row>
    <row r="266" spans="2:8" x14ac:dyDescent="0.25">
      <c r="C266" s="4" t="s">
        <v>198</v>
      </c>
      <c r="D266" s="7">
        <v>3370</v>
      </c>
      <c r="E266" s="8">
        <v>2</v>
      </c>
      <c r="F266" s="7">
        <f t="shared" si="42"/>
        <v>1685</v>
      </c>
      <c r="G266" s="7">
        <f>SUM(F266-F274)</f>
        <v>203.18181818181824</v>
      </c>
      <c r="H266" s="14">
        <f>SUM(G266/(F267/100))</f>
        <v>13.7388156546684</v>
      </c>
    </row>
    <row r="267" spans="2:8" x14ac:dyDescent="0.25">
      <c r="C267" s="3" t="s">
        <v>47</v>
      </c>
      <c r="D267" s="32">
        <f>SUM(D264:D266)</f>
        <v>13310</v>
      </c>
      <c r="E267" s="29">
        <f>SUM(E264:E266)</f>
        <v>9</v>
      </c>
      <c r="F267" s="7">
        <f t="shared" si="42"/>
        <v>1478.8888888888889</v>
      </c>
      <c r="G267" s="7"/>
    </row>
    <row r="268" spans="2:8" x14ac:dyDescent="0.25">
      <c r="D268" s="13"/>
      <c r="G268" s="7"/>
    </row>
    <row r="269" spans="2:8" x14ac:dyDescent="0.25">
      <c r="C269" s="16" t="s">
        <v>86</v>
      </c>
      <c r="D269" s="6"/>
      <c r="G269" s="7"/>
    </row>
    <row r="270" spans="2:8" x14ac:dyDescent="0.25">
      <c r="C270" s="4" t="s">
        <v>199</v>
      </c>
      <c r="D270" s="7">
        <v>1650</v>
      </c>
      <c r="E270" s="8">
        <v>1</v>
      </c>
      <c r="F270" s="7">
        <f t="shared" ref="F270:F272" si="43">SUM(D270/E270)</f>
        <v>1650</v>
      </c>
      <c r="G270" s="7">
        <f>SUM(F270-F272)</f>
        <v>155</v>
      </c>
      <c r="H270" s="14">
        <f>SUM(G270/(F272/100))</f>
        <v>10.36789297658863</v>
      </c>
    </row>
    <row r="271" spans="2:8" x14ac:dyDescent="0.25">
      <c r="C271" s="4" t="s">
        <v>200</v>
      </c>
      <c r="D271" s="7">
        <v>1340</v>
      </c>
      <c r="E271" s="8">
        <v>1</v>
      </c>
      <c r="F271" s="7">
        <f t="shared" si="43"/>
        <v>1340</v>
      </c>
      <c r="G271" s="7">
        <f>SUM(F271-F272)</f>
        <v>-155</v>
      </c>
      <c r="H271" s="14">
        <f>SUM(G271/(F272/100))</f>
        <v>-10.36789297658863</v>
      </c>
    </row>
    <row r="272" spans="2:8" x14ac:dyDescent="0.25">
      <c r="C272" s="3" t="s">
        <v>47</v>
      </c>
      <c r="D272" s="6">
        <f>SUM(D270:D271)</f>
        <v>2990</v>
      </c>
      <c r="E272" s="8">
        <f>SUM(E268:E271)</f>
        <v>2</v>
      </c>
      <c r="F272" s="7">
        <f t="shared" si="43"/>
        <v>1495</v>
      </c>
      <c r="G272" s="7"/>
    </row>
    <row r="273" spans="2:8" x14ac:dyDescent="0.25">
      <c r="C273" s="3"/>
      <c r="D273" s="6"/>
      <c r="G273" s="7"/>
    </row>
    <row r="274" spans="2:8" x14ac:dyDescent="0.25">
      <c r="C274" s="3" t="s">
        <v>40</v>
      </c>
      <c r="D274" s="6">
        <f>SUM(D267+D272)</f>
        <v>16300</v>
      </c>
      <c r="E274" s="26">
        <f>SUM(E267+E272)</f>
        <v>11</v>
      </c>
      <c r="F274" s="7">
        <f t="shared" si="42"/>
        <v>1481.8181818181818</v>
      </c>
      <c r="G274" s="6"/>
      <c r="H274" s="14"/>
    </row>
    <row r="275" spans="2:8" x14ac:dyDescent="0.25">
      <c r="C275" s="3"/>
      <c r="D275" s="6"/>
      <c r="G275" s="7"/>
    </row>
    <row r="276" spans="2:8" x14ac:dyDescent="0.25">
      <c r="B276" s="3" t="s">
        <v>201</v>
      </c>
      <c r="C276" s="16" t="s">
        <v>34</v>
      </c>
    </row>
    <row r="277" spans="2:8" x14ac:dyDescent="0.25">
      <c r="B277" s="3"/>
      <c r="C277" s="4" t="s">
        <v>202</v>
      </c>
      <c r="D277" s="7">
        <v>15000</v>
      </c>
      <c r="E277" s="8">
        <v>5</v>
      </c>
      <c r="F277" s="7">
        <f>SUM(D277/E277)</f>
        <v>3000</v>
      </c>
      <c r="G277" s="7">
        <f>SUM(F277-F279)</f>
        <v>-60</v>
      </c>
      <c r="H277" s="11">
        <f>SUM(G277/(F279/100))</f>
        <v>-1.9607843137254901</v>
      </c>
    </row>
    <row r="278" spans="2:8" x14ac:dyDescent="0.25">
      <c r="C278" s="4" t="s">
        <v>203</v>
      </c>
      <c r="D278" s="7">
        <v>15600</v>
      </c>
      <c r="E278" s="8">
        <v>5</v>
      </c>
      <c r="F278" s="7">
        <f>SUM(D278/E278)</f>
        <v>3120</v>
      </c>
      <c r="G278" s="7">
        <f>SUM(F278-F279)</f>
        <v>60</v>
      </c>
      <c r="H278" s="11">
        <f>SUM(G278/(F279/100))</f>
        <v>1.9607843137254901</v>
      </c>
    </row>
    <row r="279" spans="2:8" x14ac:dyDescent="0.25">
      <c r="C279" s="3" t="s">
        <v>47</v>
      </c>
      <c r="D279" s="6">
        <f>SUM(D277:D278)</f>
        <v>30600</v>
      </c>
      <c r="E279" s="8">
        <f>SUM(E277:E278)</f>
        <v>10</v>
      </c>
      <c r="F279" s="7">
        <f>SUM(D279/E279)</f>
        <v>3060</v>
      </c>
    </row>
    <row r="280" spans="2:8" x14ac:dyDescent="0.25">
      <c r="C280" s="3"/>
      <c r="D280" s="6"/>
    </row>
    <row r="281" spans="2:8" x14ac:dyDescent="0.25">
      <c r="C281" s="4" t="s">
        <v>204</v>
      </c>
      <c r="D281" s="6">
        <v>3330</v>
      </c>
      <c r="E281" s="8">
        <v>1</v>
      </c>
      <c r="F281" s="7">
        <f>SUM(D281/E281)</f>
        <v>3330</v>
      </c>
    </row>
    <row r="282" spans="2:8" x14ac:dyDescent="0.25">
      <c r="C282" s="3"/>
      <c r="D282" s="6"/>
    </row>
    <row r="283" spans="2:8" x14ac:dyDescent="0.25">
      <c r="C283" s="3" t="s">
        <v>40</v>
      </c>
      <c r="D283" s="6">
        <f>SUM(D279+D281)</f>
        <v>33930</v>
      </c>
      <c r="E283" s="26">
        <f>SUM(E279+E281)</f>
        <v>11</v>
      </c>
      <c r="F283" s="7">
        <f>SUM(D283/E283)</f>
        <v>3084.5454545454545</v>
      </c>
    </row>
    <row r="285" spans="2:8" x14ac:dyDescent="0.25">
      <c r="B285" s="3" t="s">
        <v>205</v>
      </c>
      <c r="C285" s="4" t="s">
        <v>206</v>
      </c>
      <c r="D285" s="7">
        <v>81700</v>
      </c>
      <c r="E285" s="8">
        <v>13</v>
      </c>
      <c r="F285" s="7">
        <f>SUM(D285/E285)</f>
        <v>6284.6153846153848</v>
      </c>
      <c r="G285" s="7"/>
    </row>
    <row r="286" spans="2:8" x14ac:dyDescent="0.25">
      <c r="B286" s="3"/>
      <c r="C286" s="4" t="s">
        <v>207</v>
      </c>
      <c r="D286" s="7">
        <v>10150</v>
      </c>
      <c r="E286" s="8">
        <v>2</v>
      </c>
      <c r="F286" s="7">
        <f>SUM(D286/E286)</f>
        <v>5075</v>
      </c>
      <c r="G286" s="7"/>
    </row>
    <row r="287" spans="2:8" x14ac:dyDescent="0.25">
      <c r="B287" s="3"/>
      <c r="C287" s="3" t="s">
        <v>38</v>
      </c>
      <c r="D287" s="6">
        <f>SUM(D285:D286)</f>
        <v>91850</v>
      </c>
      <c r="E287" s="8">
        <f>SUM(E285:E286)</f>
        <v>15</v>
      </c>
      <c r="F287" s="7">
        <f>SUM(D287/E287)</f>
        <v>6123.333333333333</v>
      </c>
    </row>
    <row r="288" spans="2:8" x14ac:dyDescent="0.25">
      <c r="B288" s="3"/>
      <c r="C288" s="3"/>
      <c r="D288" s="6"/>
    </row>
    <row r="289" spans="2:8" x14ac:dyDescent="0.25">
      <c r="B289" s="3" t="s">
        <v>208</v>
      </c>
      <c r="C289" s="16" t="s">
        <v>34</v>
      </c>
    </row>
    <row r="290" spans="2:8" x14ac:dyDescent="0.25">
      <c r="B290" s="3"/>
      <c r="C290" s="4" t="s">
        <v>209</v>
      </c>
      <c r="D290" s="7">
        <v>8350</v>
      </c>
      <c r="E290" s="8">
        <v>4</v>
      </c>
      <c r="F290" s="7">
        <f>SUM(D290/E290)</f>
        <v>2087.5</v>
      </c>
      <c r="G290" s="7">
        <f>SUM(F290-F292)</f>
        <v>62.5</v>
      </c>
      <c r="H290" s="11">
        <f>SUM(G290/(F292/100))</f>
        <v>3.0864197530864197</v>
      </c>
    </row>
    <row r="291" spans="2:8" x14ac:dyDescent="0.25">
      <c r="C291" s="4" t="s">
        <v>210</v>
      </c>
      <c r="D291" s="7">
        <v>7850</v>
      </c>
      <c r="E291" s="8">
        <v>4</v>
      </c>
      <c r="F291" s="7">
        <f>SUM(D291/E291)</f>
        <v>1962.5</v>
      </c>
      <c r="G291" s="7">
        <f>SUM(F291-F292)</f>
        <v>-62.5</v>
      </c>
      <c r="H291" s="11">
        <f>SUM(G291/(F292/100))</f>
        <v>-3.0864197530864197</v>
      </c>
    </row>
    <row r="292" spans="2:8" x14ac:dyDescent="0.25">
      <c r="C292" s="3" t="s">
        <v>47</v>
      </c>
      <c r="D292" s="6">
        <f>SUM(D290:D291)</f>
        <v>16200</v>
      </c>
      <c r="E292" s="8">
        <f t="shared" ref="E292" si="44">SUM(E290:E291)</f>
        <v>8</v>
      </c>
      <c r="F292" s="7">
        <f>SUM(D292/E292)</f>
        <v>2025</v>
      </c>
      <c r="G292" s="7"/>
    </row>
    <row r="293" spans="2:8" x14ac:dyDescent="0.25">
      <c r="C293" s="3"/>
      <c r="D293" s="6"/>
      <c r="G293" s="7"/>
    </row>
    <row r="294" spans="2:8" x14ac:dyDescent="0.25">
      <c r="C294" s="4" t="s">
        <v>211</v>
      </c>
      <c r="D294" s="6">
        <v>3020</v>
      </c>
      <c r="E294" s="8">
        <v>1</v>
      </c>
      <c r="F294" s="7">
        <f>SUM(D294/E294)</f>
        <v>3020</v>
      </c>
      <c r="G294" s="7"/>
    </row>
    <row r="295" spans="2:8" x14ac:dyDescent="0.25">
      <c r="C295" s="3"/>
      <c r="D295" s="6"/>
      <c r="G295" s="7"/>
    </row>
    <row r="296" spans="2:8" x14ac:dyDescent="0.25">
      <c r="C296" s="3" t="s">
        <v>40</v>
      </c>
      <c r="D296" s="6">
        <f>SUM(D292+D294)</f>
        <v>19220</v>
      </c>
      <c r="E296" s="26">
        <f>SUM(E292+E294)</f>
        <v>9</v>
      </c>
      <c r="F296" s="7">
        <f>SUM(D296/E296)</f>
        <v>2135.5555555555557</v>
      </c>
      <c r="G296" s="7"/>
    </row>
    <row r="297" spans="2:8" x14ac:dyDescent="0.25">
      <c r="C297" s="3"/>
      <c r="D297" s="6"/>
      <c r="E297" s="26"/>
      <c r="G297" s="7"/>
    </row>
    <row r="298" spans="2:8" x14ac:dyDescent="0.25">
      <c r="B298" s="3" t="s">
        <v>212</v>
      </c>
      <c r="C298" s="16" t="s">
        <v>34</v>
      </c>
    </row>
    <row r="299" spans="2:8" x14ac:dyDescent="0.25">
      <c r="B299" s="3"/>
      <c r="C299" s="4" t="s">
        <v>213</v>
      </c>
      <c r="D299" s="7">
        <v>5470</v>
      </c>
      <c r="E299" s="8">
        <v>2</v>
      </c>
      <c r="F299" s="7">
        <f t="shared" ref="F299:F305" si="45">SUM(D299/E299)</f>
        <v>2735</v>
      </c>
      <c r="G299" s="7">
        <f>SUM(F299-F303)</f>
        <v>-476</v>
      </c>
      <c r="H299" s="14">
        <f>SUM(G299/(F303/100))</f>
        <v>-14.824042354406727</v>
      </c>
    </row>
    <row r="300" spans="2:8" x14ac:dyDescent="0.25">
      <c r="C300" s="4" t="s">
        <v>214</v>
      </c>
      <c r="D300" s="7">
        <v>2970</v>
      </c>
      <c r="E300" s="8">
        <v>1</v>
      </c>
      <c r="F300" s="7">
        <f t="shared" si="45"/>
        <v>2970</v>
      </c>
      <c r="G300" s="7">
        <f>SUM(F300-F303)</f>
        <v>-241</v>
      </c>
      <c r="H300" s="11">
        <f>SUM(G300/(F303/100))</f>
        <v>-7.5054500155714736</v>
      </c>
    </row>
    <row r="301" spans="2:8" x14ac:dyDescent="0.25">
      <c r="C301" s="4" t="s">
        <v>215</v>
      </c>
      <c r="D301" s="7">
        <v>16050</v>
      </c>
      <c r="E301" s="8">
        <v>5</v>
      </c>
      <c r="F301" s="7">
        <f t="shared" si="45"/>
        <v>3210</v>
      </c>
      <c r="G301" s="7">
        <f>SUM(F301-F303)</f>
        <v>-1</v>
      </c>
      <c r="H301" s="11">
        <f>SUM(G301/(F303/100))</f>
        <v>-3.114294612270321E-2</v>
      </c>
    </row>
    <row r="302" spans="2:8" x14ac:dyDescent="0.25">
      <c r="C302" s="4" t="s">
        <v>216</v>
      </c>
      <c r="D302" s="7">
        <v>7620</v>
      </c>
      <c r="E302" s="8">
        <v>2</v>
      </c>
      <c r="F302" s="7">
        <f t="shared" si="45"/>
        <v>3810</v>
      </c>
      <c r="G302" s="7">
        <f>SUM(F302-F303)</f>
        <v>599</v>
      </c>
      <c r="H302" s="14">
        <f>SUM(G302/(F303/100))</f>
        <v>18.654624727499222</v>
      </c>
    </row>
    <row r="303" spans="2:8" x14ac:dyDescent="0.25">
      <c r="C303" s="3" t="s">
        <v>47</v>
      </c>
      <c r="D303" s="6">
        <f>SUM(D299:D302)</f>
        <v>32110</v>
      </c>
      <c r="E303" s="8">
        <f>SUM(E299:E302)</f>
        <v>10</v>
      </c>
      <c r="F303" s="7">
        <f t="shared" si="45"/>
        <v>3211</v>
      </c>
    </row>
    <row r="304" spans="2:8" x14ac:dyDescent="0.25">
      <c r="C304" s="3"/>
      <c r="D304" s="6"/>
    </row>
    <row r="305" spans="2:12" x14ac:dyDescent="0.25">
      <c r="C305" s="4" t="s">
        <v>217</v>
      </c>
      <c r="D305" s="6">
        <v>5390</v>
      </c>
      <c r="E305" s="8">
        <v>2</v>
      </c>
      <c r="F305" s="7">
        <f t="shared" si="45"/>
        <v>2695</v>
      </c>
    </row>
    <row r="306" spans="2:12" x14ac:dyDescent="0.25">
      <c r="C306" s="3"/>
      <c r="D306" s="6"/>
    </row>
    <row r="307" spans="2:12" x14ac:dyDescent="0.25">
      <c r="C307" s="3" t="s">
        <v>40</v>
      </c>
      <c r="D307" s="6">
        <f>SUM(D303+D305)</f>
        <v>37500</v>
      </c>
      <c r="E307" s="26">
        <f>SUM(E303+E305)</f>
        <v>12</v>
      </c>
      <c r="F307" s="7">
        <f>SUM(D307/E307)</f>
        <v>3125</v>
      </c>
    </row>
    <row r="309" spans="2:12" x14ac:dyDescent="0.25">
      <c r="B309" s="3" t="s">
        <v>218</v>
      </c>
      <c r="C309" s="4" t="s">
        <v>219</v>
      </c>
      <c r="D309" s="13">
        <v>9320</v>
      </c>
      <c r="E309" s="8">
        <v>1</v>
      </c>
      <c r="F309" s="7">
        <f t="shared" ref="F309:F313" si="46">SUM(D309/E309)</f>
        <v>9320</v>
      </c>
      <c r="G309" s="7">
        <f>SUM(F309-F313)</f>
        <v>972.85714285714312</v>
      </c>
      <c r="H309" s="14">
        <f>SUM(G309/(F313/100))</f>
        <v>11.654971761081638</v>
      </c>
    </row>
    <row r="310" spans="2:12" x14ac:dyDescent="0.25">
      <c r="C310" s="4" t="s">
        <v>220</v>
      </c>
      <c r="D310" s="13">
        <v>24700</v>
      </c>
      <c r="E310" s="8">
        <v>3</v>
      </c>
      <c r="F310" s="7">
        <f t="shared" si="46"/>
        <v>8233.3333333333339</v>
      </c>
      <c r="G310" s="7">
        <f>SUM(F310-F313)</f>
        <v>-113.80952380952294</v>
      </c>
      <c r="H310" s="11">
        <f>SUM(G310/(F313/100))</f>
        <v>-1.3634548462547673</v>
      </c>
      <c r="J310" s="4"/>
      <c r="K310" s="7"/>
      <c r="L310" s="8"/>
    </row>
    <row r="311" spans="2:12" x14ac:dyDescent="0.25">
      <c r="C311" s="4" t="s">
        <v>221</v>
      </c>
      <c r="D311" s="13">
        <v>15650</v>
      </c>
      <c r="E311" s="8">
        <v>2</v>
      </c>
      <c r="F311" s="7">
        <f t="shared" si="46"/>
        <v>7825</v>
      </c>
      <c r="G311" s="7">
        <f>SUM(F311-F313)</f>
        <v>-522.14285714285688</v>
      </c>
      <c r="H311" s="11">
        <f>SUM(G311/(F313/100))</f>
        <v>-6.255348279993151</v>
      </c>
      <c r="J311" s="4"/>
      <c r="K311" s="7"/>
      <c r="L311" s="8"/>
    </row>
    <row r="312" spans="2:12" x14ac:dyDescent="0.25">
      <c r="C312" s="4" t="s">
        <v>222</v>
      </c>
      <c r="D312" s="13">
        <v>8760</v>
      </c>
      <c r="E312" s="8">
        <v>1</v>
      </c>
      <c r="F312" s="7">
        <f t="shared" si="46"/>
        <v>8760</v>
      </c>
      <c r="G312" s="7">
        <f>SUM(F312-F313)</f>
        <v>412.85714285714312</v>
      </c>
      <c r="H312" s="11">
        <f>SUM(G312/(F313/100))</f>
        <v>4.9460893376690089</v>
      </c>
      <c r="J312" s="4"/>
      <c r="K312" s="7"/>
      <c r="L312" s="8"/>
    </row>
    <row r="313" spans="2:12" x14ac:dyDescent="0.25">
      <c r="C313" s="3" t="s">
        <v>47</v>
      </c>
      <c r="D313" s="6">
        <f>SUM(D309:D312)</f>
        <v>58430</v>
      </c>
      <c r="E313" s="8">
        <f>SUM(E309:E312)</f>
        <v>7</v>
      </c>
      <c r="F313" s="7">
        <f t="shared" si="46"/>
        <v>8347.1428571428569</v>
      </c>
    </row>
    <row r="315" spans="2:12" x14ac:dyDescent="0.25">
      <c r="C315" s="3" t="s">
        <v>150</v>
      </c>
      <c r="D315" s="6">
        <f>SUM(D313)</f>
        <v>58430</v>
      </c>
      <c r="E315" s="8">
        <v>3</v>
      </c>
      <c r="F315" s="7">
        <f t="shared" ref="F315" si="47">SUM(D315/E315)</f>
        <v>19476.666666666668</v>
      </c>
    </row>
    <row r="317" spans="2:12" x14ac:dyDescent="0.25">
      <c r="C317" s="3" t="s">
        <v>38</v>
      </c>
      <c r="D317" s="6">
        <f>SUM(D313)</f>
        <v>58430</v>
      </c>
      <c r="E317" s="26">
        <f>SUM(E313+E315)</f>
        <v>10</v>
      </c>
      <c r="F317" s="7">
        <f t="shared" ref="F317" si="48">SUM(D317/E317)</f>
        <v>5843</v>
      </c>
    </row>
    <row r="318" spans="2:12" x14ac:dyDescent="0.25">
      <c r="C318" s="3"/>
      <c r="D318" s="6"/>
    </row>
    <row r="319" spans="2:12" x14ac:dyDescent="0.25">
      <c r="B319" s="3" t="s">
        <v>223</v>
      </c>
      <c r="C319" s="16" t="s">
        <v>34</v>
      </c>
    </row>
    <row r="320" spans="2:12" x14ac:dyDescent="0.25">
      <c r="B320" s="3"/>
      <c r="C320" s="4" t="s">
        <v>224</v>
      </c>
      <c r="D320" s="7">
        <v>23400</v>
      </c>
      <c r="E320" s="8">
        <v>4</v>
      </c>
      <c r="F320" s="7">
        <f t="shared" ref="F320:F322" si="49">SUM(D320/E320)</f>
        <v>5850</v>
      </c>
      <c r="G320" s="7">
        <f>SUM(F320-F322)</f>
        <v>-127.77777777777737</v>
      </c>
      <c r="H320" s="11">
        <f>SUM(G320/(F322/100))</f>
        <v>-2.1375464684014807</v>
      </c>
    </row>
    <row r="321" spans="2:8" x14ac:dyDescent="0.25">
      <c r="C321" s="4" t="s">
        <v>225</v>
      </c>
      <c r="D321" s="7">
        <v>30400</v>
      </c>
      <c r="E321" s="8">
        <v>5</v>
      </c>
      <c r="F321" s="7">
        <f t="shared" si="49"/>
        <v>6080</v>
      </c>
      <c r="G321" s="7">
        <f>SUM(F321-F322)</f>
        <v>102.22222222222263</v>
      </c>
      <c r="H321" s="11">
        <f>SUM(G321/(F322/100))</f>
        <v>1.7100371747211964</v>
      </c>
    </row>
    <row r="322" spans="2:8" x14ac:dyDescent="0.25">
      <c r="C322" s="3" t="s">
        <v>47</v>
      </c>
      <c r="D322" s="6">
        <f>SUM(D320:D321)</f>
        <v>53800</v>
      </c>
      <c r="E322" s="8">
        <f>SUM(E320:E321)</f>
        <v>9</v>
      </c>
      <c r="F322" s="7">
        <f t="shared" si="49"/>
        <v>5977.7777777777774</v>
      </c>
      <c r="G322" s="7"/>
    </row>
    <row r="323" spans="2:8" x14ac:dyDescent="0.25">
      <c r="C323" s="3"/>
      <c r="D323" s="6"/>
      <c r="G323" s="7"/>
    </row>
    <row r="324" spans="2:8" x14ac:dyDescent="0.25">
      <c r="C324" s="4" t="s">
        <v>226</v>
      </c>
      <c r="D324" s="6">
        <v>8590</v>
      </c>
      <c r="E324" s="8">
        <v>1</v>
      </c>
      <c r="F324" s="7">
        <f>SUM(D324/E324)</f>
        <v>8590</v>
      </c>
      <c r="G324" s="7"/>
    </row>
    <row r="325" spans="2:8" x14ac:dyDescent="0.25">
      <c r="C325" s="3"/>
      <c r="D325" s="6"/>
      <c r="G325" s="7"/>
    </row>
    <row r="326" spans="2:8" x14ac:dyDescent="0.25">
      <c r="C326" s="3" t="s">
        <v>40</v>
      </c>
      <c r="D326" s="6">
        <f>SUM(D322+D324)</f>
        <v>62390</v>
      </c>
      <c r="E326" s="26">
        <f>SUM(E322+E324)</f>
        <v>10</v>
      </c>
      <c r="F326" s="7">
        <f>SUM(D326/E326)</f>
        <v>6239</v>
      </c>
      <c r="G326" s="7"/>
    </row>
    <row r="327" spans="2:8" x14ac:dyDescent="0.25">
      <c r="C327" s="3"/>
      <c r="D327" s="6"/>
    </row>
    <row r="328" spans="2:8" x14ac:dyDescent="0.25">
      <c r="B328" s="3" t="s">
        <v>227</v>
      </c>
      <c r="C328" s="3" t="s">
        <v>150</v>
      </c>
      <c r="D328" s="6">
        <v>48300</v>
      </c>
      <c r="E328" s="8">
        <v>10</v>
      </c>
      <c r="F328" s="7">
        <f>SUM(D328/E328)</f>
        <v>4830</v>
      </c>
    </row>
    <row r="330" spans="2:8" x14ac:dyDescent="0.25">
      <c r="B330" s="3" t="s">
        <v>228</v>
      </c>
      <c r="C330" s="4" t="s">
        <v>229</v>
      </c>
      <c r="D330" s="13">
        <v>17600</v>
      </c>
      <c r="E330" s="8">
        <v>1</v>
      </c>
      <c r="F330" s="7">
        <f t="shared" ref="F330:F336" si="50">SUM(D330/E330)</f>
        <v>17600</v>
      </c>
      <c r="G330" s="7">
        <f>SUM(F330-F336)</f>
        <v>-1391.6666666666679</v>
      </c>
      <c r="H330" s="11">
        <f>SUM(G330/(F336/100))</f>
        <v>-7.3277753400614358</v>
      </c>
    </row>
    <row r="331" spans="2:8" x14ac:dyDescent="0.25">
      <c r="C331" s="4" t="s">
        <v>230</v>
      </c>
      <c r="D331" s="13">
        <v>20600</v>
      </c>
      <c r="E331" s="8">
        <v>1</v>
      </c>
      <c r="F331" s="7">
        <f t="shared" si="50"/>
        <v>20600</v>
      </c>
      <c r="G331" s="7">
        <f>SUM(F331-F336)</f>
        <v>1608.3333333333321</v>
      </c>
      <c r="H331" s="11">
        <f>SUM(G331/(F336/100))</f>
        <v>8.4686265906099099</v>
      </c>
    </row>
    <row r="332" spans="2:8" x14ac:dyDescent="0.25">
      <c r="C332" s="4" t="s">
        <v>231</v>
      </c>
      <c r="D332" s="13">
        <v>17350</v>
      </c>
      <c r="E332" s="8">
        <v>1</v>
      </c>
      <c r="F332" s="7">
        <f t="shared" si="50"/>
        <v>17350</v>
      </c>
      <c r="G332" s="7">
        <f>SUM(F332-F336)</f>
        <v>-1641.6666666666679</v>
      </c>
      <c r="H332" s="11">
        <f>SUM(G332/(F336/100))</f>
        <v>-8.6441421676173817</v>
      </c>
    </row>
    <row r="333" spans="2:8" x14ac:dyDescent="0.25">
      <c r="C333" s="4" t="s">
        <v>232</v>
      </c>
      <c r="D333" s="13">
        <v>18450</v>
      </c>
      <c r="E333" s="8">
        <v>1</v>
      </c>
      <c r="F333" s="7">
        <f t="shared" si="50"/>
        <v>18450</v>
      </c>
      <c r="G333" s="7">
        <f>SUM(F333-F336)</f>
        <v>-541.66666666666788</v>
      </c>
      <c r="H333" s="11">
        <f>SUM(G333/(F336/100))</f>
        <v>-2.8521281263712215</v>
      </c>
    </row>
    <row r="334" spans="2:8" x14ac:dyDescent="0.25">
      <c r="C334" s="4" t="s">
        <v>233</v>
      </c>
      <c r="D334" s="13">
        <v>19450</v>
      </c>
      <c r="E334" s="8">
        <v>1</v>
      </c>
      <c r="F334" s="7">
        <f t="shared" si="50"/>
        <v>19450</v>
      </c>
      <c r="G334" s="7">
        <f>SUM(F334-F336)</f>
        <v>458.33333333333212</v>
      </c>
      <c r="H334" s="11">
        <f>SUM(G334/(F336/100))</f>
        <v>2.4133391838525604</v>
      </c>
    </row>
    <row r="335" spans="2:8" x14ac:dyDescent="0.25">
      <c r="C335" s="4" t="s">
        <v>234</v>
      </c>
      <c r="D335" s="13">
        <v>20500</v>
      </c>
      <c r="E335" s="8">
        <v>1</v>
      </c>
      <c r="F335" s="7">
        <f t="shared" si="50"/>
        <v>20500</v>
      </c>
      <c r="G335" s="7">
        <f>SUM(F335-F336)</f>
        <v>1508.3333333333321</v>
      </c>
      <c r="H335" s="11">
        <f>SUM(G335/(F336/100))</f>
        <v>7.9420798595875315</v>
      </c>
    </row>
    <row r="336" spans="2:8" x14ac:dyDescent="0.25">
      <c r="C336" s="3" t="s">
        <v>47</v>
      </c>
      <c r="D336" s="6">
        <f>SUM(D330:D335)</f>
        <v>113950</v>
      </c>
      <c r="E336" s="8">
        <f>SUM(E330:E335)</f>
        <v>6</v>
      </c>
      <c r="F336" s="7">
        <f t="shared" si="50"/>
        <v>18991.666666666668</v>
      </c>
      <c r="G336" s="7"/>
    </row>
    <row r="337" spans="2:8" x14ac:dyDescent="0.25">
      <c r="C337" s="3"/>
      <c r="D337" s="6"/>
      <c r="G337" s="7"/>
    </row>
    <row r="338" spans="2:8" x14ac:dyDescent="0.25">
      <c r="C338" s="3" t="s">
        <v>150</v>
      </c>
      <c r="D338" s="6">
        <f>+SUM(D336)</f>
        <v>113950</v>
      </c>
      <c r="E338" s="8">
        <v>6</v>
      </c>
      <c r="F338" s="7">
        <f t="shared" ref="F338" si="51">SUM(D338/E338)</f>
        <v>18991.666666666668</v>
      </c>
      <c r="G338" s="7"/>
    </row>
    <row r="339" spans="2:8" x14ac:dyDescent="0.25">
      <c r="G339" s="7"/>
    </row>
    <row r="340" spans="2:8" x14ac:dyDescent="0.25">
      <c r="C340" s="3" t="s">
        <v>38</v>
      </c>
      <c r="D340" s="6">
        <f>SUM(D336)</f>
        <v>113950</v>
      </c>
      <c r="E340" s="26">
        <f>SUM(E336+E338)</f>
        <v>12</v>
      </c>
      <c r="F340" s="7">
        <f t="shared" ref="F340" si="52">SUM(D340/E340)</f>
        <v>9495.8333333333339</v>
      </c>
      <c r="G340" s="7"/>
    </row>
    <row r="341" spans="2:8" x14ac:dyDescent="0.25">
      <c r="C341" s="3"/>
      <c r="D341" s="6"/>
      <c r="G341" s="7"/>
    </row>
    <row r="342" spans="2:8" x14ac:dyDescent="0.25">
      <c r="B342" s="3" t="s">
        <v>235</v>
      </c>
      <c r="C342" s="16" t="s">
        <v>34</v>
      </c>
    </row>
    <row r="343" spans="2:8" x14ac:dyDescent="0.25">
      <c r="B343" s="3"/>
      <c r="C343" s="4" t="s">
        <v>236</v>
      </c>
      <c r="D343" s="7">
        <v>48300</v>
      </c>
      <c r="E343" s="8">
        <v>3</v>
      </c>
      <c r="F343" s="7">
        <f t="shared" ref="F343:F348" si="53">SUM(D343/E343)</f>
        <v>16100</v>
      </c>
      <c r="G343" s="7">
        <f>SUM(F343-F348)</f>
        <v>1350</v>
      </c>
      <c r="H343" s="11">
        <f>SUM(G343/(F348/100))</f>
        <v>9.1525423728813564</v>
      </c>
    </row>
    <row r="344" spans="2:8" x14ac:dyDescent="0.25">
      <c r="C344" s="4" t="s">
        <v>237</v>
      </c>
      <c r="D344" s="7">
        <v>42500</v>
      </c>
      <c r="E344" s="8">
        <v>3</v>
      </c>
      <c r="F344" s="7">
        <f t="shared" si="53"/>
        <v>14166.666666666666</v>
      </c>
      <c r="G344" s="7">
        <f>SUM(F344-F348)</f>
        <v>-583.33333333333394</v>
      </c>
      <c r="H344" s="11">
        <f>SUM(G344/(F348/100))</f>
        <v>-3.9548022598870096</v>
      </c>
    </row>
    <row r="345" spans="2:8" x14ac:dyDescent="0.25">
      <c r="C345" s="4" t="s">
        <v>238</v>
      </c>
      <c r="D345" s="7">
        <v>46400</v>
      </c>
      <c r="E345" s="8">
        <v>3</v>
      </c>
      <c r="F345" s="7">
        <f t="shared" si="53"/>
        <v>15466.666666666666</v>
      </c>
      <c r="G345" s="7">
        <f>SUM(F345-F348)</f>
        <v>716.66666666666606</v>
      </c>
      <c r="H345" s="11">
        <f>SUM(G345/(F348/100))</f>
        <v>4.8587570621468883</v>
      </c>
    </row>
    <row r="346" spans="2:8" x14ac:dyDescent="0.25">
      <c r="C346" s="4" t="s">
        <v>239</v>
      </c>
      <c r="D346" s="7">
        <v>36500</v>
      </c>
      <c r="E346" s="8">
        <v>3</v>
      </c>
      <c r="F346" s="7">
        <f t="shared" si="53"/>
        <v>12166.666666666666</v>
      </c>
      <c r="G346" s="7">
        <f>SUM(F346-F348)</f>
        <v>-2583.3333333333339</v>
      </c>
      <c r="H346" s="14">
        <f>SUM(G346/(F348/100))</f>
        <v>-17.514124293785315</v>
      </c>
    </row>
    <row r="347" spans="2:8" x14ac:dyDescent="0.25">
      <c r="C347" s="4" t="s">
        <v>240</v>
      </c>
      <c r="D347" s="7">
        <v>32800</v>
      </c>
      <c r="E347" s="8">
        <v>2</v>
      </c>
      <c r="F347" s="7">
        <f t="shared" si="53"/>
        <v>16400</v>
      </c>
      <c r="G347" s="7">
        <f>SUM(F347-F348)</f>
        <v>1650</v>
      </c>
      <c r="H347" s="14">
        <f>SUM(G347/(F348/100))</f>
        <v>11.186440677966102</v>
      </c>
    </row>
    <row r="348" spans="2:8" x14ac:dyDescent="0.25">
      <c r="C348" s="3" t="s">
        <v>47</v>
      </c>
      <c r="D348" s="6">
        <f>SUM(D343:D347)</f>
        <v>206500</v>
      </c>
      <c r="E348" s="8">
        <f>SUM(E343:E347)</f>
        <v>14</v>
      </c>
      <c r="F348" s="7">
        <f t="shared" si="53"/>
        <v>14750</v>
      </c>
      <c r="G348" s="7"/>
    </row>
    <row r="349" spans="2:8" x14ac:dyDescent="0.25">
      <c r="C349" s="3"/>
      <c r="D349" s="6"/>
      <c r="G349" s="7"/>
    </row>
    <row r="350" spans="2:8" x14ac:dyDescent="0.25">
      <c r="C350" s="4" t="s">
        <v>241</v>
      </c>
      <c r="D350" s="6">
        <v>9730</v>
      </c>
      <c r="E350" s="8">
        <v>1</v>
      </c>
      <c r="F350" s="7">
        <f>SUM(D350/E350)</f>
        <v>9730</v>
      </c>
      <c r="G350" s="7"/>
    </row>
    <row r="351" spans="2:8" x14ac:dyDescent="0.25">
      <c r="C351" s="3"/>
      <c r="D351" s="6"/>
      <c r="G351" s="7"/>
    </row>
    <row r="352" spans="2:8" x14ac:dyDescent="0.25">
      <c r="C352" s="3" t="s">
        <v>40</v>
      </c>
      <c r="D352" s="6">
        <f>SUM(D348+D350)</f>
        <v>216230</v>
      </c>
      <c r="E352" s="26">
        <f>SUM(E348+E350)</f>
        <v>15</v>
      </c>
      <c r="F352" s="7">
        <f>SUM(D352/E352)</f>
        <v>14415.333333333334</v>
      </c>
      <c r="G352" s="7"/>
    </row>
    <row r="354" spans="2:8" x14ac:dyDescent="0.25">
      <c r="B354" s="3" t="s">
        <v>242</v>
      </c>
      <c r="C354" s="4" t="s">
        <v>243</v>
      </c>
      <c r="D354" s="7">
        <v>25500</v>
      </c>
      <c r="E354" s="8">
        <v>4</v>
      </c>
      <c r="F354" s="7">
        <f>SUM(D354/E354)</f>
        <v>6375</v>
      </c>
      <c r="G354" s="7"/>
    </row>
    <row r="355" spans="2:8" x14ac:dyDescent="0.25">
      <c r="B355" s="3"/>
      <c r="C355" s="4" t="s">
        <v>244</v>
      </c>
      <c r="D355" s="7">
        <v>3580</v>
      </c>
      <c r="E355" s="8">
        <v>1</v>
      </c>
      <c r="F355" s="7">
        <f t="shared" ref="F355:F360" si="54">SUM(D355/E355)</f>
        <v>3580</v>
      </c>
      <c r="G355" s="7"/>
    </row>
    <row r="356" spans="2:8" x14ac:dyDescent="0.25">
      <c r="B356" s="3"/>
      <c r="C356" s="3" t="s">
        <v>47</v>
      </c>
      <c r="D356" s="32">
        <f>SUM(D354:D355)</f>
        <v>29080</v>
      </c>
      <c r="E356" s="8">
        <f>SUM(E354:E355)</f>
        <v>5</v>
      </c>
      <c r="F356" s="7">
        <f t="shared" si="54"/>
        <v>5816</v>
      </c>
      <c r="G356" s="7"/>
    </row>
    <row r="357" spans="2:8" x14ac:dyDescent="0.25">
      <c r="B357" s="3"/>
      <c r="C357" s="3"/>
      <c r="D357" s="32"/>
      <c r="G357" s="7"/>
    </row>
    <row r="358" spans="2:8" x14ac:dyDescent="0.25">
      <c r="B358" s="3"/>
      <c r="C358" s="3" t="s">
        <v>150</v>
      </c>
      <c r="D358" s="32">
        <f>SUM(D356)</f>
        <v>29080</v>
      </c>
      <c r="E358" s="8">
        <v>3</v>
      </c>
      <c r="F358" s="7">
        <f t="shared" si="54"/>
        <v>9693.3333333333339</v>
      </c>
      <c r="G358" s="7"/>
    </row>
    <row r="359" spans="2:8" x14ac:dyDescent="0.25">
      <c r="B359" s="3"/>
      <c r="C359" s="3"/>
      <c r="D359" s="32"/>
      <c r="G359" s="7"/>
    </row>
    <row r="360" spans="2:8" x14ac:dyDescent="0.25">
      <c r="B360" s="3"/>
      <c r="C360" s="3" t="s">
        <v>38</v>
      </c>
      <c r="D360" s="32">
        <f>SUM(D358)</f>
        <v>29080</v>
      </c>
      <c r="E360" s="26">
        <f>SUM(E356+E358)</f>
        <v>8</v>
      </c>
      <c r="F360" s="7">
        <f t="shared" si="54"/>
        <v>3635</v>
      </c>
      <c r="G360" s="7"/>
    </row>
    <row r="362" spans="2:8" x14ac:dyDescent="0.25">
      <c r="B362" s="3" t="s">
        <v>245</v>
      </c>
      <c r="C362" s="3" t="s">
        <v>150</v>
      </c>
      <c r="D362" s="32">
        <v>10250</v>
      </c>
      <c r="E362" s="8">
        <v>8</v>
      </c>
      <c r="F362" s="7">
        <f>SUM(D362/E362)</f>
        <v>1281.25</v>
      </c>
    </row>
    <row r="364" spans="2:8" x14ac:dyDescent="0.25">
      <c r="B364" s="3" t="s">
        <v>246</v>
      </c>
      <c r="C364" s="4" t="s">
        <v>247</v>
      </c>
      <c r="D364" s="13">
        <v>4060</v>
      </c>
      <c r="E364" s="8">
        <v>3</v>
      </c>
      <c r="F364" s="7">
        <f>SUM(D364/E364)</f>
        <v>1353.3333333333333</v>
      </c>
      <c r="G364" s="7">
        <f>SUM(F364-F367)</f>
        <v>34.444444444444343</v>
      </c>
      <c r="H364" s="11">
        <f>SUM(G364/(F367/100))</f>
        <v>2.611625947767473</v>
      </c>
    </row>
    <row r="365" spans="2:8" x14ac:dyDescent="0.25">
      <c r="C365" s="4" t="s">
        <v>248</v>
      </c>
      <c r="D365" s="13">
        <v>3670</v>
      </c>
      <c r="E365" s="8">
        <v>3</v>
      </c>
      <c r="F365" s="7">
        <f>SUM(D365/E365)</f>
        <v>1223.3333333333333</v>
      </c>
      <c r="G365" s="7">
        <f>SUM(F365-F367)</f>
        <v>-95.555555555555657</v>
      </c>
      <c r="H365" s="11">
        <f>SUM(G365/(F367/100))</f>
        <v>-7.2451558550968898</v>
      </c>
    </row>
    <row r="366" spans="2:8" x14ac:dyDescent="0.25">
      <c r="C366" s="4" t="s">
        <v>249</v>
      </c>
      <c r="D366" s="13">
        <v>4140</v>
      </c>
      <c r="E366" s="8">
        <v>3</v>
      </c>
      <c r="F366" s="7">
        <f>SUM(D366/E366)</f>
        <v>1380</v>
      </c>
      <c r="G366" s="7">
        <f>SUM(F366-F367)</f>
        <v>61.111111111111086</v>
      </c>
      <c r="H366" s="11">
        <f>SUM(G366/(F367/100))</f>
        <v>4.6335299073293994</v>
      </c>
    </row>
    <row r="367" spans="2:8" x14ac:dyDescent="0.25">
      <c r="C367" s="3" t="s">
        <v>38</v>
      </c>
      <c r="D367" s="6">
        <f>SUM(D364:D366)</f>
        <v>11870</v>
      </c>
      <c r="E367" s="8">
        <f>SUM(E364:E366)</f>
        <v>9</v>
      </c>
      <c r="F367" s="7">
        <f>SUM(D367/E367)</f>
        <v>1318.8888888888889</v>
      </c>
    </row>
    <row r="369" spans="2:8" x14ac:dyDescent="0.25">
      <c r="B369" s="3" t="s">
        <v>250</v>
      </c>
      <c r="C369" s="4" t="s">
        <v>251</v>
      </c>
      <c r="D369" s="13">
        <v>5820</v>
      </c>
      <c r="E369" s="8">
        <v>2</v>
      </c>
      <c r="F369" s="7">
        <f t="shared" ref="F369:F374" si="55">SUM(D369/E369)</f>
        <v>2910</v>
      </c>
      <c r="G369" s="7">
        <f>SUM(F369-F374)</f>
        <v>-1658.4615384615381</v>
      </c>
      <c r="H369" s="14">
        <f>SUM(G369/(F374/100))</f>
        <v>-36.302407812763086</v>
      </c>
    </row>
    <row r="370" spans="2:8" x14ac:dyDescent="0.25">
      <c r="C370" s="4" t="s">
        <v>252</v>
      </c>
      <c r="D370" s="13">
        <v>4170</v>
      </c>
      <c r="E370" s="8">
        <v>1</v>
      </c>
      <c r="F370" s="7">
        <f t="shared" si="55"/>
        <v>4170</v>
      </c>
      <c r="G370" s="7">
        <f>SUM(F370-F374)</f>
        <v>-398.46153846153811</v>
      </c>
      <c r="H370" s="11">
        <f>SUM(G370/(F374/100))</f>
        <v>-8.7220070718976181</v>
      </c>
    </row>
    <row r="371" spans="2:8" x14ac:dyDescent="0.25">
      <c r="C371" s="4" t="s">
        <v>253</v>
      </c>
      <c r="D371" s="13">
        <v>15850</v>
      </c>
      <c r="E371" s="8">
        <v>3</v>
      </c>
      <c r="F371" s="7">
        <f t="shared" si="55"/>
        <v>5283.333333333333</v>
      </c>
      <c r="G371" s="7">
        <f>SUM(F371-F374)</f>
        <v>714.87179487179492</v>
      </c>
      <c r="H371" s="14">
        <f>SUM(G371/(F374/100))</f>
        <v>15.647976651512602</v>
      </c>
    </row>
    <row r="372" spans="2:8" x14ac:dyDescent="0.25">
      <c r="C372" s="4" t="s">
        <v>254</v>
      </c>
      <c r="D372" s="13">
        <v>13550</v>
      </c>
      <c r="E372" s="8">
        <v>3</v>
      </c>
      <c r="F372" s="7">
        <f t="shared" si="55"/>
        <v>4516.666666666667</v>
      </c>
      <c r="G372" s="7">
        <f>SUM(F372-F374)</f>
        <v>-51.794871794871142</v>
      </c>
      <c r="H372" s="11">
        <f>SUM(G372/(F374/100))</f>
        <v>-1.1337486670034094</v>
      </c>
    </row>
    <row r="373" spans="2:8" x14ac:dyDescent="0.25">
      <c r="C373" s="4" t="s">
        <v>255</v>
      </c>
      <c r="D373" s="13">
        <v>20000</v>
      </c>
      <c r="E373" s="8">
        <v>4</v>
      </c>
      <c r="F373" s="7">
        <f t="shared" si="55"/>
        <v>5000</v>
      </c>
      <c r="G373" s="7">
        <f>SUM(F373-F374)</f>
        <v>431.53846153846189</v>
      </c>
      <c r="H373" s="11">
        <f>SUM(G373/(F374/100))</f>
        <v>9.4460346859740767</v>
      </c>
    </row>
    <row r="374" spans="2:8" x14ac:dyDescent="0.25">
      <c r="C374" s="3" t="s">
        <v>38</v>
      </c>
      <c r="D374" s="6">
        <f>SUM(D369:D373)</f>
        <v>59390</v>
      </c>
      <c r="E374" s="8">
        <f>SUM(E369:E373)</f>
        <v>13</v>
      </c>
      <c r="F374" s="7">
        <f t="shared" si="55"/>
        <v>4568.4615384615381</v>
      </c>
      <c r="G374" s="7"/>
    </row>
    <row r="375" spans="2:8" x14ac:dyDescent="0.25">
      <c r="C375" s="3"/>
      <c r="D375" s="6"/>
      <c r="G375" s="7"/>
    </row>
    <row r="376" spans="2:8" x14ac:dyDescent="0.25">
      <c r="B376" s="3" t="s">
        <v>256</v>
      </c>
      <c r="C376" s="16" t="s">
        <v>34</v>
      </c>
    </row>
    <row r="377" spans="2:8" x14ac:dyDescent="0.25">
      <c r="B377" s="3"/>
      <c r="C377" s="4" t="s">
        <v>197</v>
      </c>
      <c r="D377" s="7">
        <v>26100</v>
      </c>
      <c r="E377" s="8">
        <v>4</v>
      </c>
      <c r="F377" s="7">
        <f t="shared" ref="F377:F385" si="56">SUM(D377/E377)</f>
        <v>6525</v>
      </c>
      <c r="G377" s="7">
        <f>SUM(F377-F379)</f>
        <v>12.5</v>
      </c>
      <c r="H377" s="11">
        <f>SUM(G377/(F379/100))</f>
        <v>0.19193857965451055</v>
      </c>
    </row>
    <row r="378" spans="2:8" x14ac:dyDescent="0.25">
      <c r="B378" s="3"/>
      <c r="C378" s="4" t="s">
        <v>257</v>
      </c>
      <c r="D378" s="7">
        <v>26000</v>
      </c>
      <c r="E378" s="8">
        <v>4</v>
      </c>
      <c r="F378" s="7">
        <f t="shared" si="56"/>
        <v>6500</v>
      </c>
      <c r="G378" s="7">
        <f>SUM(F378-F379)</f>
        <v>-12.5</v>
      </c>
      <c r="H378" s="11">
        <f>SUM(G378/(F379/100))</f>
        <v>-0.19193857965451055</v>
      </c>
    </row>
    <row r="379" spans="2:8" x14ac:dyDescent="0.25">
      <c r="B379" s="3"/>
      <c r="C379" s="3" t="s">
        <v>47</v>
      </c>
      <c r="D379" s="32">
        <f>SUM(D377:D378)</f>
        <v>52100</v>
      </c>
      <c r="E379" s="8">
        <f>SUM(E377:E378)</f>
        <v>8</v>
      </c>
      <c r="F379" s="7">
        <f t="shared" si="56"/>
        <v>6512.5</v>
      </c>
    </row>
    <row r="380" spans="2:8" x14ac:dyDescent="0.25">
      <c r="B380" s="3"/>
      <c r="C380" s="3"/>
      <c r="D380" s="32"/>
    </row>
    <row r="381" spans="2:8" x14ac:dyDescent="0.25">
      <c r="B381" s="3"/>
      <c r="C381" s="4" t="s">
        <v>258</v>
      </c>
      <c r="D381" s="6">
        <v>3480</v>
      </c>
      <c r="E381" s="8">
        <v>1</v>
      </c>
      <c r="F381" s="7">
        <f t="shared" si="56"/>
        <v>3480</v>
      </c>
    </row>
    <row r="382" spans="2:8" x14ac:dyDescent="0.25">
      <c r="B382" s="3"/>
      <c r="C382" s="3"/>
      <c r="D382" s="32"/>
    </row>
    <row r="383" spans="2:8" x14ac:dyDescent="0.25">
      <c r="B383" s="3"/>
      <c r="C383" s="3" t="s">
        <v>150</v>
      </c>
      <c r="D383" s="32">
        <f>SUM(D379+D381)</f>
        <v>55580</v>
      </c>
      <c r="E383" s="8">
        <v>3</v>
      </c>
      <c r="F383" s="7">
        <f t="shared" si="56"/>
        <v>18526.666666666668</v>
      </c>
    </row>
    <row r="384" spans="2:8" x14ac:dyDescent="0.25">
      <c r="B384" s="3"/>
      <c r="C384" s="3"/>
      <c r="D384" s="32"/>
    </row>
    <row r="385" spans="2:8" x14ac:dyDescent="0.25">
      <c r="B385" s="3"/>
      <c r="C385" s="3" t="s">
        <v>38</v>
      </c>
      <c r="D385" s="32">
        <f>SUM(D383)</f>
        <v>55580</v>
      </c>
      <c r="E385" s="8">
        <f>SUM(E379+E381+E383)</f>
        <v>12</v>
      </c>
      <c r="F385" s="7">
        <f t="shared" si="56"/>
        <v>4631.666666666667</v>
      </c>
    </row>
    <row r="386" spans="2:8" x14ac:dyDescent="0.25">
      <c r="B386" s="3"/>
      <c r="C386" s="3"/>
      <c r="D386" s="32"/>
    </row>
    <row r="387" spans="2:8" x14ac:dyDescent="0.25">
      <c r="B387" s="3" t="s">
        <v>259</v>
      </c>
      <c r="C387" s="16" t="s">
        <v>34</v>
      </c>
    </row>
    <row r="388" spans="2:8" x14ac:dyDescent="0.25">
      <c r="B388" s="3"/>
      <c r="C388" s="4" t="s">
        <v>260</v>
      </c>
      <c r="D388" s="7">
        <v>8190</v>
      </c>
      <c r="E388" s="8">
        <v>3</v>
      </c>
      <c r="F388" s="7">
        <f>SUM(D388/E388)</f>
        <v>2730</v>
      </c>
      <c r="G388" s="7">
        <f>SUM(F388-F391)</f>
        <v>-1000</v>
      </c>
      <c r="H388" s="14">
        <f>SUM(G388/(F391/100))</f>
        <v>-26.809651474530835</v>
      </c>
    </row>
    <row r="389" spans="2:8" x14ac:dyDescent="0.25">
      <c r="C389" s="4" t="s">
        <v>261</v>
      </c>
      <c r="D389" s="7">
        <v>12600</v>
      </c>
      <c r="E389" s="8">
        <v>3</v>
      </c>
      <c r="F389" s="7">
        <f>SUM(D389/E389)</f>
        <v>4200</v>
      </c>
      <c r="G389" s="7">
        <f>SUM(F389-F391)</f>
        <v>470</v>
      </c>
      <c r="H389" s="14">
        <f>SUM(G389/(F391/100))</f>
        <v>12.600536193029491</v>
      </c>
    </row>
    <row r="390" spans="2:8" x14ac:dyDescent="0.25">
      <c r="C390" s="4" t="s">
        <v>262</v>
      </c>
      <c r="D390" s="7">
        <v>27700</v>
      </c>
      <c r="E390" s="8">
        <v>7</v>
      </c>
      <c r="F390" s="7">
        <f>SUM(D390/E390)</f>
        <v>3957.1428571428573</v>
      </c>
      <c r="G390" s="7">
        <f>SUM(F390-F391)</f>
        <v>227.14285714285734</v>
      </c>
      <c r="H390" s="11">
        <f>SUM(G390/(F391/100))</f>
        <v>6.0896208349291516</v>
      </c>
    </row>
    <row r="391" spans="2:8" x14ac:dyDescent="0.25">
      <c r="C391" s="3" t="s">
        <v>47</v>
      </c>
      <c r="D391" s="6">
        <f>SUM(D388:D390)</f>
        <v>48490</v>
      </c>
      <c r="E391" s="8">
        <f>SUM(E388:E390)</f>
        <v>13</v>
      </c>
      <c r="F391" s="7">
        <f>SUM(D391/E391)</f>
        <v>3730</v>
      </c>
    </row>
    <row r="392" spans="2:8" x14ac:dyDescent="0.25">
      <c r="C392" s="3"/>
      <c r="D392" s="6"/>
    </row>
    <row r="393" spans="2:8" x14ac:dyDescent="0.25">
      <c r="C393" s="4" t="s">
        <v>263</v>
      </c>
      <c r="D393" s="6">
        <v>3770</v>
      </c>
      <c r="E393" s="8">
        <v>1</v>
      </c>
      <c r="F393" s="7">
        <f>SUM(D393/E393)</f>
        <v>3770</v>
      </c>
    </row>
    <row r="394" spans="2:8" x14ac:dyDescent="0.25">
      <c r="C394" s="3"/>
      <c r="D394" s="6"/>
    </row>
    <row r="395" spans="2:8" x14ac:dyDescent="0.25">
      <c r="C395" s="3" t="s">
        <v>40</v>
      </c>
      <c r="D395" s="6">
        <f>SUM(D391+D393)</f>
        <v>52260</v>
      </c>
      <c r="E395" s="26">
        <f>SUM(E391+E393)</f>
        <v>14</v>
      </c>
      <c r="F395" s="7">
        <f>SUM(D395/E395)</f>
        <v>3732.8571428571427</v>
      </c>
    </row>
    <row r="397" spans="2:8" x14ac:dyDescent="0.25">
      <c r="B397" s="3" t="s">
        <v>264</v>
      </c>
      <c r="C397" s="3" t="s">
        <v>150</v>
      </c>
      <c r="D397" s="32">
        <v>4230</v>
      </c>
      <c r="E397" s="8">
        <v>7</v>
      </c>
      <c r="F397" s="7">
        <f t="shared" ref="F397" si="57">SUM(D397/E397)</f>
        <v>604.28571428571433</v>
      </c>
    </row>
    <row r="399" spans="2:8" x14ac:dyDescent="0.25">
      <c r="B399" s="3" t="s">
        <v>265</v>
      </c>
      <c r="C399" s="4" t="s">
        <v>266</v>
      </c>
      <c r="D399" s="13">
        <v>1780</v>
      </c>
      <c r="E399" s="8">
        <v>2</v>
      </c>
      <c r="F399" s="7">
        <f>SUM(D399/E399)</f>
        <v>890</v>
      </c>
      <c r="G399" s="7">
        <f>SUM(F399-F402)</f>
        <v>-78</v>
      </c>
      <c r="H399" s="11">
        <f>SUM(G399/(F402/100))</f>
        <v>-8.0578512396694215</v>
      </c>
    </row>
    <row r="400" spans="2:8" x14ac:dyDescent="0.25">
      <c r="C400" s="4" t="s">
        <v>267</v>
      </c>
      <c r="D400" s="13">
        <v>1830</v>
      </c>
      <c r="E400" s="8">
        <v>2</v>
      </c>
      <c r="F400" s="7">
        <f>SUM(D400/E400)</f>
        <v>915</v>
      </c>
      <c r="G400" s="7">
        <f>SUM(F400-F402)</f>
        <v>-53</v>
      </c>
      <c r="H400" s="11">
        <f>SUM(G400/(F402/100))</f>
        <v>-5.4752066115702478</v>
      </c>
    </row>
    <row r="401" spans="2:8" x14ac:dyDescent="0.25">
      <c r="C401" s="4" t="s">
        <v>268</v>
      </c>
      <c r="D401" s="13">
        <v>6070</v>
      </c>
      <c r="E401" s="8">
        <v>6</v>
      </c>
      <c r="F401" s="7">
        <f>SUM(D401/E401)</f>
        <v>1011.6666666666666</v>
      </c>
      <c r="G401" s="7">
        <f>SUM(F401-F402)</f>
        <v>43.666666666666629</v>
      </c>
      <c r="H401" s="11">
        <f>SUM(G401/(F402/100))</f>
        <v>4.5110192837465526</v>
      </c>
    </row>
    <row r="402" spans="2:8" x14ac:dyDescent="0.25">
      <c r="C402" s="3" t="s">
        <v>38</v>
      </c>
      <c r="D402" s="6">
        <f>SUM(D399:D401)</f>
        <v>9680</v>
      </c>
      <c r="E402" s="8">
        <f>SUM(E399:E401)</f>
        <v>10</v>
      </c>
      <c r="F402" s="7">
        <f>SUM(D402/E402)</f>
        <v>968</v>
      </c>
    </row>
    <row r="404" spans="2:8" x14ac:dyDescent="0.25">
      <c r="B404" s="3" t="s">
        <v>269</v>
      </c>
      <c r="C404" s="4" t="s">
        <v>231</v>
      </c>
      <c r="D404" s="13">
        <v>1690</v>
      </c>
      <c r="E404" s="8">
        <v>1</v>
      </c>
      <c r="F404" s="7">
        <f t="shared" ref="F404:F408" si="58">SUM(D404/E404)</f>
        <v>1690</v>
      </c>
      <c r="G404" s="7">
        <f>SUM(F404-F408)</f>
        <v>-92.5</v>
      </c>
      <c r="H404" s="11">
        <f>SUM(G404/(F408/100))</f>
        <v>-5.189340813464236</v>
      </c>
    </row>
    <row r="405" spans="2:8" x14ac:dyDescent="0.25">
      <c r="C405" s="4" t="s">
        <v>232</v>
      </c>
      <c r="D405" s="13">
        <v>5110</v>
      </c>
      <c r="E405" s="8">
        <v>3</v>
      </c>
      <c r="F405" s="7">
        <f t="shared" si="58"/>
        <v>1703.3333333333333</v>
      </c>
      <c r="G405" s="7">
        <f>SUM(F405-F408)</f>
        <v>-79.166666666666742</v>
      </c>
      <c r="H405" s="11">
        <f>SUM(G405/(F408/100))</f>
        <v>-4.4413277232351609</v>
      </c>
    </row>
    <row r="406" spans="2:8" x14ac:dyDescent="0.25">
      <c r="C406" s="4" t="s">
        <v>270</v>
      </c>
      <c r="D406" s="13">
        <v>3670</v>
      </c>
      <c r="E406" s="8">
        <v>2</v>
      </c>
      <c r="F406" s="7">
        <f t="shared" si="58"/>
        <v>1835</v>
      </c>
      <c r="G406" s="7">
        <f>SUM(F406-F408)</f>
        <v>52.5</v>
      </c>
      <c r="H406" s="11">
        <f>SUM(G406/(F408/100))</f>
        <v>2.9453015427769986</v>
      </c>
    </row>
    <row r="407" spans="2:8" x14ac:dyDescent="0.25">
      <c r="C407" s="4" t="s">
        <v>233</v>
      </c>
      <c r="D407" s="13">
        <v>3790</v>
      </c>
      <c r="E407" s="8">
        <v>2</v>
      </c>
      <c r="F407" s="7">
        <f t="shared" si="58"/>
        <v>1895</v>
      </c>
      <c r="G407" s="7">
        <f>SUM(F407-F408)</f>
        <v>112.5</v>
      </c>
      <c r="H407" s="11">
        <f>SUM(G407/(F408/100))</f>
        <v>6.3113604488078545</v>
      </c>
    </row>
    <row r="408" spans="2:8" x14ac:dyDescent="0.25">
      <c r="C408" s="3" t="s">
        <v>38</v>
      </c>
      <c r="D408" s="6">
        <f>SUM(D404:D407)</f>
        <v>14260</v>
      </c>
      <c r="E408" s="8">
        <f>SUM(E404:E407)</f>
        <v>8</v>
      </c>
      <c r="F408" s="7">
        <f t="shared" si="58"/>
        <v>1782.5</v>
      </c>
    </row>
    <row r="410" spans="2:8" x14ac:dyDescent="0.25">
      <c r="B410" s="3" t="s">
        <v>271</v>
      </c>
      <c r="C410" s="4" t="s">
        <v>231</v>
      </c>
      <c r="D410" s="13">
        <v>3370</v>
      </c>
      <c r="E410" s="8">
        <v>3</v>
      </c>
      <c r="F410" s="7">
        <f>SUM(D410/E410)</f>
        <v>1123.3333333333333</v>
      </c>
      <c r="G410" s="7">
        <f>SUM(F410-F413)</f>
        <v>5.8333333333332575</v>
      </c>
      <c r="H410" s="11">
        <f>SUM(G410/(F413/100))</f>
        <v>0.52199850857568297</v>
      </c>
    </row>
    <row r="411" spans="2:8" x14ac:dyDescent="0.25">
      <c r="C411" s="4" t="s">
        <v>272</v>
      </c>
      <c r="D411" s="13">
        <v>3340</v>
      </c>
      <c r="E411" s="8">
        <v>3</v>
      </c>
      <c r="F411" s="7">
        <f>SUM(D411/E411)</f>
        <v>1113.3333333333333</v>
      </c>
      <c r="G411" s="7">
        <f>SUM(F411-F413)</f>
        <v>-4.1666666666667425</v>
      </c>
      <c r="H411" s="11">
        <f>SUM(G411/(F413/100))</f>
        <v>-0.37285607755407091</v>
      </c>
    </row>
    <row r="412" spans="2:8" x14ac:dyDescent="0.25">
      <c r="C412" s="4" t="s">
        <v>270</v>
      </c>
      <c r="D412" s="13">
        <v>2230</v>
      </c>
      <c r="E412" s="8">
        <v>2</v>
      </c>
      <c r="F412" s="7">
        <f>SUM(D412/E412)</f>
        <v>1115</v>
      </c>
      <c r="G412" s="7">
        <f>SUM(F412-F413)</f>
        <v>-2.5</v>
      </c>
      <c r="H412" s="11">
        <f>SUM(G412/(F413/100))</f>
        <v>-0.22371364653243847</v>
      </c>
    </row>
    <row r="413" spans="2:8" x14ac:dyDescent="0.25">
      <c r="C413" s="3" t="s">
        <v>38</v>
      </c>
      <c r="D413" s="6">
        <f>SUM(D410:D412)</f>
        <v>8940</v>
      </c>
      <c r="E413" s="8">
        <f>SUM(E410:E412)</f>
        <v>8</v>
      </c>
      <c r="F413" s="7">
        <f>SUM(D413/E413)</f>
        <v>1117.5</v>
      </c>
    </row>
    <row r="415" spans="2:8" x14ac:dyDescent="0.25">
      <c r="B415" s="3" t="s">
        <v>273</v>
      </c>
      <c r="C415" s="4" t="s">
        <v>274</v>
      </c>
      <c r="D415" s="13">
        <v>5450</v>
      </c>
      <c r="E415" s="8">
        <v>4</v>
      </c>
      <c r="F415" s="7">
        <f t="shared" ref="F415:F418" si="59">SUM(D415/E415)</f>
        <v>1362.5</v>
      </c>
      <c r="G415" s="7">
        <f>SUM(F415-F418)</f>
        <v>-17.5</v>
      </c>
      <c r="H415" s="11">
        <f>SUM(G415/(F418/100))</f>
        <v>-1.2681159420289854</v>
      </c>
    </row>
    <row r="416" spans="2:8" x14ac:dyDescent="0.25">
      <c r="C416" s="4" t="s">
        <v>275</v>
      </c>
      <c r="D416" s="13">
        <v>2670</v>
      </c>
      <c r="E416" s="8">
        <v>2</v>
      </c>
      <c r="F416" s="7">
        <f t="shared" si="59"/>
        <v>1335</v>
      </c>
      <c r="G416" s="7">
        <f>SUM(F416-F418)</f>
        <v>-45</v>
      </c>
      <c r="H416" s="11">
        <f>SUM(G416/(F418/100))</f>
        <v>-3.2608695652173911</v>
      </c>
    </row>
    <row r="417" spans="2:11" x14ac:dyDescent="0.25">
      <c r="C417" s="4" t="s">
        <v>276</v>
      </c>
      <c r="D417" s="13">
        <v>5680</v>
      </c>
      <c r="E417" s="8">
        <v>4</v>
      </c>
      <c r="F417" s="7">
        <f t="shared" si="59"/>
        <v>1420</v>
      </c>
      <c r="G417" s="7">
        <f>SUM(F417-F418)</f>
        <v>40</v>
      </c>
      <c r="H417" s="11">
        <f>SUM(G417/(F418/100))</f>
        <v>2.8985507246376812</v>
      </c>
    </row>
    <row r="418" spans="2:11" x14ac:dyDescent="0.25">
      <c r="C418" s="3" t="s">
        <v>38</v>
      </c>
      <c r="D418" s="6">
        <f>SUM(D415:D417)</f>
        <v>13800</v>
      </c>
      <c r="E418" s="8">
        <f>SUM(E415:E417)</f>
        <v>10</v>
      </c>
      <c r="F418" s="7">
        <f t="shared" si="59"/>
        <v>1380</v>
      </c>
      <c r="G418" s="7"/>
    </row>
    <row r="420" spans="2:11" x14ac:dyDescent="0.25">
      <c r="B420" s="3" t="s">
        <v>277</v>
      </c>
      <c r="C420" s="4" t="s">
        <v>278</v>
      </c>
      <c r="D420" s="13">
        <v>13550</v>
      </c>
      <c r="E420" s="8">
        <v>2</v>
      </c>
      <c r="F420" s="7">
        <f>SUM(D420/E420)</f>
        <v>6775</v>
      </c>
      <c r="G420" s="7">
        <f>SUM(F420-F423)</f>
        <v>-120</v>
      </c>
      <c r="H420" s="11">
        <f>SUM(G420/(F423/100))</f>
        <v>-1.740391588107324</v>
      </c>
    </row>
    <row r="421" spans="2:11" x14ac:dyDescent="0.25">
      <c r="C421" s="4" t="s">
        <v>279</v>
      </c>
      <c r="D421" s="13">
        <v>27400</v>
      </c>
      <c r="E421" s="8">
        <v>4</v>
      </c>
      <c r="F421" s="7">
        <f>SUM(D421/E421)</f>
        <v>6850</v>
      </c>
      <c r="G421" s="7">
        <f>SUM(F421-F423)</f>
        <v>-45</v>
      </c>
      <c r="H421" s="11">
        <f>SUM(G421/(F423/100))</f>
        <v>-0.65264684554024655</v>
      </c>
    </row>
    <row r="422" spans="2:11" x14ac:dyDescent="0.25">
      <c r="C422" s="4" t="s">
        <v>280</v>
      </c>
      <c r="D422" s="13">
        <v>28000</v>
      </c>
      <c r="E422" s="8">
        <v>4</v>
      </c>
      <c r="F422" s="7">
        <f>SUM(D422/E422)</f>
        <v>7000</v>
      </c>
      <c r="G422" s="7">
        <f>SUM(F422-F423)</f>
        <v>105</v>
      </c>
      <c r="H422" s="11">
        <f>SUM(G422/(F423/100))</f>
        <v>1.5228426395939085</v>
      </c>
    </row>
    <row r="423" spans="2:11" x14ac:dyDescent="0.25">
      <c r="C423" s="3" t="s">
        <v>38</v>
      </c>
      <c r="D423" s="6">
        <f>SUM(D420:D422)</f>
        <v>68950</v>
      </c>
      <c r="E423" s="8">
        <f>SUM(E420:E422)</f>
        <v>10</v>
      </c>
      <c r="F423" s="7">
        <f>SUM(D423/E423)</f>
        <v>6895</v>
      </c>
    </row>
    <row r="425" spans="2:11" x14ac:dyDescent="0.25">
      <c r="B425" s="3" t="s">
        <v>281</v>
      </c>
      <c r="C425" s="4" t="s">
        <v>282</v>
      </c>
      <c r="D425" s="13">
        <v>25800</v>
      </c>
      <c r="E425" s="8">
        <v>1</v>
      </c>
      <c r="F425" s="7">
        <f t="shared" ref="F425:F440" si="60">SUM(D425/E425)</f>
        <v>25800</v>
      </c>
      <c r="G425" s="7">
        <f>SUM(F425-F441)</f>
        <v>1035.625</v>
      </c>
      <c r="H425" s="11">
        <f>SUM(G425/(F441/100))</f>
        <v>4.1819145445826917</v>
      </c>
      <c r="J425" s="4"/>
      <c r="K425" s="7"/>
    </row>
    <row r="426" spans="2:11" x14ac:dyDescent="0.25">
      <c r="C426" s="4" t="s">
        <v>283</v>
      </c>
      <c r="D426" s="13">
        <v>24200</v>
      </c>
      <c r="E426" s="8">
        <v>1</v>
      </c>
      <c r="F426" s="7">
        <f t="shared" si="60"/>
        <v>24200</v>
      </c>
      <c r="G426" s="7">
        <f>SUM(F426-F441)</f>
        <v>-564.375</v>
      </c>
      <c r="H426" s="11">
        <f>SUM(G426/(F441/100))</f>
        <v>-2.2789793806627463</v>
      </c>
      <c r="J426" s="4"/>
      <c r="K426" s="7"/>
    </row>
    <row r="427" spans="2:11" x14ac:dyDescent="0.25">
      <c r="C427" s="4" t="s">
        <v>284</v>
      </c>
      <c r="D427" s="13">
        <v>25500</v>
      </c>
      <c r="E427" s="8">
        <v>1</v>
      </c>
      <c r="F427" s="7">
        <f t="shared" si="60"/>
        <v>25500</v>
      </c>
      <c r="G427" s="7">
        <f>SUM(F427-F441)</f>
        <v>735.625</v>
      </c>
      <c r="H427" s="11">
        <f>SUM(G427/(F441/100))</f>
        <v>2.970496933599172</v>
      </c>
      <c r="J427" s="4"/>
      <c r="K427" s="7"/>
    </row>
    <row r="428" spans="2:11" x14ac:dyDescent="0.25">
      <c r="C428" s="4" t="s">
        <v>285</v>
      </c>
      <c r="D428" s="13">
        <v>24900</v>
      </c>
      <c r="E428" s="8">
        <v>1</v>
      </c>
      <c r="F428" s="7">
        <f t="shared" si="60"/>
        <v>24900</v>
      </c>
      <c r="G428" s="7">
        <f>SUM(F428-F441)</f>
        <v>135.625</v>
      </c>
      <c r="H428" s="11">
        <f>SUM(G428/(F441/100))</f>
        <v>0.54766171163213284</v>
      </c>
      <c r="J428" s="4"/>
      <c r="K428" s="7"/>
    </row>
    <row r="429" spans="2:11" x14ac:dyDescent="0.25">
      <c r="C429" s="4" t="s">
        <v>286</v>
      </c>
      <c r="D429" s="13">
        <v>25200</v>
      </c>
      <c r="E429" s="8">
        <v>1</v>
      </c>
      <c r="F429" s="7">
        <f t="shared" si="60"/>
        <v>25200</v>
      </c>
      <c r="G429" s="7">
        <f>SUM(F429-F441)</f>
        <v>435.625</v>
      </c>
      <c r="H429" s="11">
        <f>SUM(G429/(F441/100))</f>
        <v>1.7590793226156525</v>
      </c>
      <c r="J429" s="4"/>
      <c r="K429" s="7"/>
    </row>
    <row r="430" spans="2:11" x14ac:dyDescent="0.25">
      <c r="C430" s="4" t="s">
        <v>287</v>
      </c>
      <c r="D430" s="13">
        <v>25300</v>
      </c>
      <c r="E430" s="8">
        <v>1</v>
      </c>
      <c r="F430" s="7">
        <f t="shared" si="60"/>
        <v>25300</v>
      </c>
      <c r="G430" s="7">
        <f>SUM(F430-F441)</f>
        <v>535.625</v>
      </c>
      <c r="H430" s="11">
        <f>SUM(G430/(F441/100))</f>
        <v>2.1628851929434925</v>
      </c>
      <c r="J430" s="4"/>
      <c r="K430" s="7"/>
    </row>
    <row r="431" spans="2:11" x14ac:dyDescent="0.25">
      <c r="C431" s="4" t="s">
        <v>288</v>
      </c>
      <c r="D431" s="13">
        <v>26000</v>
      </c>
      <c r="E431" s="8">
        <v>1</v>
      </c>
      <c r="F431" s="7">
        <f t="shared" si="60"/>
        <v>26000</v>
      </c>
      <c r="G431" s="7">
        <f>SUM(F431-F441)</f>
        <v>1235.625</v>
      </c>
      <c r="H431" s="11">
        <f>SUM(G431/(F441/100))</f>
        <v>4.9895262852383713</v>
      </c>
      <c r="J431" s="4"/>
      <c r="K431" s="7"/>
    </row>
    <row r="432" spans="2:11" x14ac:dyDescent="0.25">
      <c r="C432" s="4" t="s">
        <v>289</v>
      </c>
      <c r="D432" s="13">
        <v>26500</v>
      </c>
      <c r="E432" s="8">
        <v>1</v>
      </c>
      <c r="F432" s="7">
        <f t="shared" si="60"/>
        <v>26500</v>
      </c>
      <c r="G432" s="7">
        <f>SUM(F432-F441)</f>
        <v>1735.625</v>
      </c>
      <c r="H432" s="11">
        <f>SUM(G432/(F441/100))</f>
        <v>7.0085556368775705</v>
      </c>
      <c r="J432" s="4"/>
      <c r="K432" s="7"/>
    </row>
    <row r="433" spans="2:11" x14ac:dyDescent="0.25">
      <c r="C433" s="4" t="s">
        <v>290</v>
      </c>
      <c r="D433" s="13">
        <v>28300</v>
      </c>
      <c r="E433" s="8">
        <v>1</v>
      </c>
      <c r="F433" s="7">
        <f t="shared" si="60"/>
        <v>28300</v>
      </c>
      <c r="G433" s="7">
        <f>SUM(F433-F441)</f>
        <v>3535.625</v>
      </c>
      <c r="H433" s="14">
        <f>SUM(G433/(F441/100))</f>
        <v>14.277061302778689</v>
      </c>
      <c r="J433" s="4"/>
      <c r="K433" s="7"/>
    </row>
    <row r="434" spans="2:11" x14ac:dyDescent="0.25">
      <c r="C434" s="4" t="s">
        <v>291</v>
      </c>
      <c r="D434" s="13">
        <v>26500</v>
      </c>
      <c r="E434" s="8">
        <v>1</v>
      </c>
      <c r="F434" s="7">
        <f t="shared" si="60"/>
        <v>26500</v>
      </c>
      <c r="G434" s="7">
        <f>SUM(F434-F441)</f>
        <v>1735.625</v>
      </c>
      <c r="H434" s="11">
        <f>SUM(G434/(F441/100))</f>
        <v>7.0085556368775705</v>
      </c>
      <c r="J434" s="4"/>
      <c r="K434" s="7"/>
    </row>
    <row r="435" spans="2:11" x14ac:dyDescent="0.25">
      <c r="C435" s="4" t="s">
        <v>292</v>
      </c>
      <c r="D435" s="13">
        <v>26800</v>
      </c>
      <c r="E435" s="8">
        <v>1</v>
      </c>
      <c r="F435" s="7">
        <f t="shared" si="60"/>
        <v>26800</v>
      </c>
      <c r="G435" s="7">
        <f>SUM(F435-F441)</f>
        <v>2035.625</v>
      </c>
      <c r="H435" s="11">
        <f>SUM(G435/(F441/100))</f>
        <v>8.2199732478610912</v>
      </c>
      <c r="J435" s="4"/>
      <c r="K435" s="7"/>
    </row>
    <row r="436" spans="2:11" x14ac:dyDescent="0.25">
      <c r="C436" s="4" t="s">
        <v>232</v>
      </c>
      <c r="D436" s="13">
        <v>25600</v>
      </c>
      <c r="E436" s="8">
        <v>1</v>
      </c>
      <c r="F436" s="7">
        <f t="shared" si="60"/>
        <v>25600</v>
      </c>
      <c r="G436" s="7">
        <f>SUM(F436-F441)</f>
        <v>835.625</v>
      </c>
      <c r="H436" s="11">
        <f>SUM(G436/(F441/100))</f>
        <v>3.3743028039270118</v>
      </c>
      <c r="J436" s="4"/>
      <c r="K436" s="7"/>
    </row>
    <row r="437" spans="2:11" x14ac:dyDescent="0.25">
      <c r="C437" s="4" t="s">
        <v>293</v>
      </c>
      <c r="D437" s="13">
        <v>26200</v>
      </c>
      <c r="E437" s="8">
        <v>1</v>
      </c>
      <c r="F437" s="7">
        <f t="shared" si="60"/>
        <v>26200</v>
      </c>
      <c r="G437" s="7">
        <f>SUM(F437-F441)</f>
        <v>1435.625</v>
      </c>
      <c r="H437" s="11">
        <f>SUM(G437/(F441/100))</f>
        <v>5.7971380258940508</v>
      </c>
      <c r="J437" s="4"/>
      <c r="K437" s="7"/>
    </row>
    <row r="438" spans="2:11" x14ac:dyDescent="0.25">
      <c r="C438" s="4" t="s">
        <v>294</v>
      </c>
      <c r="D438" s="13">
        <v>24100</v>
      </c>
      <c r="E438" s="8">
        <v>1</v>
      </c>
      <c r="F438" s="7">
        <f t="shared" si="60"/>
        <v>24100</v>
      </c>
      <c r="G438" s="7">
        <f>SUM(F438-F441)</f>
        <v>-664.375</v>
      </c>
      <c r="H438" s="11">
        <f>SUM(G438/(F441/100))</f>
        <v>-2.6827852509905861</v>
      </c>
      <c r="J438" s="4"/>
      <c r="K438" s="7"/>
    </row>
    <row r="439" spans="2:11" x14ac:dyDescent="0.25">
      <c r="C439" s="4" t="s">
        <v>295</v>
      </c>
      <c r="D439" s="13">
        <v>26000</v>
      </c>
      <c r="E439" s="8">
        <v>1</v>
      </c>
      <c r="F439" s="7">
        <f t="shared" si="60"/>
        <v>26000</v>
      </c>
      <c r="G439" s="7">
        <f>SUM(F439-F441)</f>
        <v>1235.625</v>
      </c>
      <c r="H439" s="11">
        <f>SUM(G439/(F441/100))</f>
        <v>4.9895262852383713</v>
      </c>
      <c r="J439" s="4"/>
      <c r="K439" s="7"/>
    </row>
    <row r="440" spans="2:11" x14ac:dyDescent="0.25">
      <c r="C440" s="4" t="s">
        <v>296</v>
      </c>
      <c r="D440" s="13">
        <v>9330</v>
      </c>
      <c r="E440" s="8">
        <v>1</v>
      </c>
      <c r="F440" s="7">
        <f t="shared" si="60"/>
        <v>9330</v>
      </c>
      <c r="G440" s="7">
        <f>SUM(F440-F441)</f>
        <v>-15434.375</v>
      </c>
      <c r="H440" s="14">
        <f>SUM(G440/(F441/100))</f>
        <v>-62.324912298412535</v>
      </c>
      <c r="J440" s="4"/>
      <c r="K440" s="7"/>
    </row>
    <row r="441" spans="2:11" x14ac:dyDescent="0.25">
      <c r="C441" s="3" t="s">
        <v>38</v>
      </c>
      <c r="D441" s="6">
        <f>SUM(D425:D440)</f>
        <v>396230</v>
      </c>
      <c r="E441" s="8">
        <f>SUM(E425:E440)</f>
        <v>16</v>
      </c>
      <c r="F441" s="7">
        <f t="shared" ref="F441" si="61">SUM(D441/E441)</f>
        <v>24764.375</v>
      </c>
      <c r="G441" s="7"/>
    </row>
    <row r="443" spans="2:11" x14ac:dyDescent="0.25">
      <c r="B443" s="3" t="s">
        <v>297</v>
      </c>
      <c r="C443" s="4" t="s">
        <v>298</v>
      </c>
      <c r="D443" s="13">
        <v>15500</v>
      </c>
      <c r="E443" s="8">
        <v>2</v>
      </c>
      <c r="F443" s="7">
        <f t="shared" ref="F443:F447" si="62">SUM(D443/E443)</f>
        <v>7750</v>
      </c>
      <c r="G443" s="7">
        <f>SUM(F443-F447)</f>
        <v>-375</v>
      </c>
      <c r="H443" s="11">
        <f>SUM(G443/(F447/100))</f>
        <v>-4.615384615384615</v>
      </c>
    </row>
    <row r="444" spans="2:11" x14ac:dyDescent="0.25">
      <c r="C444" s="4" t="s">
        <v>299</v>
      </c>
      <c r="D444" s="13">
        <v>30000</v>
      </c>
      <c r="E444" s="8">
        <v>3</v>
      </c>
      <c r="F444" s="7">
        <f t="shared" si="62"/>
        <v>10000</v>
      </c>
      <c r="G444" s="7">
        <f>SUM(F444-F447)</f>
        <v>1875</v>
      </c>
      <c r="H444" s="14">
        <f>SUM(G444/(F447/100))</f>
        <v>23.076923076923077</v>
      </c>
    </row>
    <row r="445" spans="2:11" x14ac:dyDescent="0.25">
      <c r="C445" s="4" t="s">
        <v>300</v>
      </c>
      <c r="D445" s="13">
        <v>13450</v>
      </c>
      <c r="E445" s="8">
        <v>2</v>
      </c>
      <c r="F445" s="7">
        <f t="shared" si="62"/>
        <v>6725</v>
      </c>
      <c r="G445" s="7">
        <f>SUM(F445-F447)</f>
        <v>-1400</v>
      </c>
      <c r="H445" s="14">
        <f>SUM(G445/(F447/100))</f>
        <v>-17.23076923076923</v>
      </c>
    </row>
    <row r="446" spans="2:11" x14ac:dyDescent="0.25">
      <c r="C446" s="4" t="s">
        <v>301</v>
      </c>
      <c r="D446" s="13">
        <v>22300</v>
      </c>
      <c r="E446" s="8">
        <v>3</v>
      </c>
      <c r="F446" s="7">
        <f t="shared" si="62"/>
        <v>7433.333333333333</v>
      </c>
      <c r="G446" s="7">
        <f>SUM(F446-F447)</f>
        <v>-691.66666666666697</v>
      </c>
      <c r="H446" s="11">
        <f>SUM(G446/(F447/100))</f>
        <v>-8.5128205128205163</v>
      </c>
    </row>
    <row r="447" spans="2:11" x14ac:dyDescent="0.25">
      <c r="C447" s="3" t="s">
        <v>38</v>
      </c>
      <c r="D447" s="6">
        <f>SUM(D443:D446)</f>
        <v>81250</v>
      </c>
      <c r="E447" s="8">
        <f>SUM(E443:E446)</f>
        <v>10</v>
      </c>
      <c r="F447" s="7">
        <f t="shared" si="62"/>
        <v>8125</v>
      </c>
    </row>
    <row r="449" spans="2:12" x14ac:dyDescent="0.25">
      <c r="B449" s="3" t="s">
        <v>302</v>
      </c>
      <c r="C449" s="4" t="s">
        <v>229</v>
      </c>
      <c r="D449" s="13">
        <v>7860</v>
      </c>
      <c r="E449" s="8">
        <v>2</v>
      </c>
      <c r="F449" s="7">
        <f t="shared" ref="F449:F452" si="63">SUM(D449/E449)</f>
        <v>3930</v>
      </c>
      <c r="G449" s="7">
        <f>SUM(F449-F452)</f>
        <v>-150</v>
      </c>
      <c r="H449" s="11">
        <f>SUM(G449/(F452/100))</f>
        <v>-3.6764705882352944</v>
      </c>
    </row>
    <row r="450" spans="2:12" x14ac:dyDescent="0.25">
      <c r="C450" s="4" t="s">
        <v>233</v>
      </c>
      <c r="D450" s="13">
        <v>7660</v>
      </c>
      <c r="E450" s="8">
        <v>2</v>
      </c>
      <c r="F450" s="7">
        <f t="shared" si="63"/>
        <v>3830</v>
      </c>
      <c r="G450" s="7">
        <f>SUM(F450-F452)</f>
        <v>-250</v>
      </c>
      <c r="H450" s="11">
        <f>SUM(G450/(F452/100))</f>
        <v>-6.1274509803921573</v>
      </c>
    </row>
    <row r="451" spans="2:12" x14ac:dyDescent="0.25">
      <c r="C451" s="4" t="s">
        <v>303</v>
      </c>
      <c r="D451" s="13">
        <v>21200</v>
      </c>
      <c r="E451" s="8">
        <v>5</v>
      </c>
      <c r="F451" s="7">
        <f t="shared" si="63"/>
        <v>4240</v>
      </c>
      <c r="G451" s="7">
        <f>SUM(F451-F452)</f>
        <v>160</v>
      </c>
      <c r="H451" s="11">
        <f>SUM(G451/(F452/100))</f>
        <v>3.9215686274509807</v>
      </c>
    </row>
    <row r="452" spans="2:12" x14ac:dyDescent="0.25">
      <c r="C452" s="3" t="s">
        <v>38</v>
      </c>
      <c r="D452" s="6">
        <f>SUM(D449:D451)</f>
        <v>36720</v>
      </c>
      <c r="E452" s="8">
        <f>SUM(E448:E451)</f>
        <v>9</v>
      </c>
      <c r="F452" s="7">
        <f t="shared" si="63"/>
        <v>4080</v>
      </c>
    </row>
    <row r="454" spans="2:12" x14ac:dyDescent="0.25">
      <c r="B454" s="3" t="s">
        <v>304</v>
      </c>
      <c r="C454" s="4" t="s">
        <v>305</v>
      </c>
      <c r="D454" s="13">
        <v>6240</v>
      </c>
      <c r="E454" s="8">
        <v>1</v>
      </c>
      <c r="F454" s="7">
        <f t="shared" ref="F454:F457" si="64">SUM(D454/E454)</f>
        <v>6240</v>
      </c>
      <c r="G454" s="7">
        <f>SUM(F454-F457)</f>
        <v>798.88888888888869</v>
      </c>
      <c r="H454" s="14">
        <f>SUM(G454/(F457/100))</f>
        <v>14.682458648151925</v>
      </c>
    </row>
    <row r="455" spans="2:12" x14ac:dyDescent="0.25">
      <c r="C455" s="4" t="s">
        <v>306</v>
      </c>
      <c r="D455" s="13">
        <v>9930</v>
      </c>
      <c r="E455" s="8">
        <v>2</v>
      </c>
      <c r="F455" s="7">
        <f t="shared" si="64"/>
        <v>4965</v>
      </c>
      <c r="G455" s="7">
        <f>SUM(F455-F457)</f>
        <v>-476.11111111111131</v>
      </c>
      <c r="H455" s="11">
        <f>SUM(G455/(F457/100))</f>
        <v>-8.7502552583214257</v>
      </c>
    </row>
    <row r="456" spans="2:12" x14ac:dyDescent="0.25">
      <c r="C456" s="4" t="s">
        <v>307</v>
      </c>
      <c r="D456" s="13">
        <v>32800</v>
      </c>
      <c r="E456" s="8">
        <v>6</v>
      </c>
      <c r="F456" s="7">
        <f t="shared" si="64"/>
        <v>5466.666666666667</v>
      </c>
      <c r="G456" s="7">
        <f>SUM(F456-F457)</f>
        <v>25.555555555555657</v>
      </c>
      <c r="H456" s="11">
        <f>SUM(G456/(F457/100))</f>
        <v>0.46967531141515401</v>
      </c>
    </row>
    <row r="457" spans="2:12" x14ac:dyDescent="0.25">
      <c r="C457" s="3" t="s">
        <v>38</v>
      </c>
      <c r="D457" s="6">
        <f>SUM(D454:D456)</f>
        <v>48970</v>
      </c>
      <c r="E457" s="8">
        <f>SUM(E453:E456)</f>
        <v>9</v>
      </c>
      <c r="F457" s="7">
        <f t="shared" si="64"/>
        <v>5441.1111111111113</v>
      </c>
    </row>
    <row r="459" spans="2:12" x14ac:dyDescent="0.25">
      <c r="B459" s="3" t="s">
        <v>308</v>
      </c>
      <c r="C459" s="4" t="s">
        <v>309</v>
      </c>
      <c r="D459" s="13">
        <v>2310</v>
      </c>
      <c r="E459" s="8">
        <v>3</v>
      </c>
      <c r="F459" s="7">
        <f t="shared" ref="F459:F462" si="65">SUM(D459/E459)</f>
        <v>770</v>
      </c>
      <c r="G459" s="7">
        <f>SUM(F459-F462)</f>
        <v>-42.85714285714289</v>
      </c>
      <c r="H459" s="11">
        <f>SUM(G459/(F462/100))</f>
        <v>-5.2724077328646795</v>
      </c>
    </row>
    <row r="460" spans="2:12" x14ac:dyDescent="0.25">
      <c r="B460" s="3"/>
      <c r="C460" s="4" t="s">
        <v>310</v>
      </c>
      <c r="D460" s="13">
        <v>2440</v>
      </c>
      <c r="E460" s="8">
        <v>3</v>
      </c>
      <c r="F460" s="7">
        <f t="shared" si="65"/>
        <v>813.33333333333337</v>
      </c>
      <c r="G460" s="7">
        <f>SUM(F460-F462)</f>
        <v>0.4761904761904816</v>
      </c>
      <c r="H460" s="11">
        <f>SUM(G460/(F462/100))</f>
        <v>5.8582308142941499E-2</v>
      </c>
      <c r="J460" s="4"/>
      <c r="K460" s="13"/>
      <c r="L460" s="8"/>
    </row>
    <row r="461" spans="2:12" x14ac:dyDescent="0.25">
      <c r="C461" s="4" t="s">
        <v>311</v>
      </c>
      <c r="D461" s="13">
        <v>940</v>
      </c>
      <c r="E461" s="8">
        <v>1</v>
      </c>
      <c r="F461" s="7">
        <f t="shared" si="65"/>
        <v>940</v>
      </c>
      <c r="G461" s="7">
        <f>SUM(F461-F462)</f>
        <v>127.14285714285711</v>
      </c>
      <c r="H461" s="14">
        <f>SUM(G461/(F462/100))</f>
        <v>15.6414762741652</v>
      </c>
      <c r="J461" s="4"/>
      <c r="K461" s="13"/>
      <c r="L461" s="8"/>
    </row>
    <row r="462" spans="2:12" x14ac:dyDescent="0.25">
      <c r="C462" s="3" t="s">
        <v>38</v>
      </c>
      <c r="D462" s="6">
        <f>SUM(D459:D461)</f>
        <v>5690</v>
      </c>
      <c r="E462" s="8">
        <f>SUM(E459:E461)</f>
        <v>7</v>
      </c>
      <c r="F462" s="7">
        <f t="shared" si="65"/>
        <v>812.85714285714289</v>
      </c>
    </row>
    <row r="464" spans="2:12" x14ac:dyDescent="0.25">
      <c r="B464" s="3" t="s">
        <v>312</v>
      </c>
      <c r="C464" s="4" t="s">
        <v>313</v>
      </c>
      <c r="D464" s="13">
        <v>1050</v>
      </c>
      <c r="E464" s="8">
        <v>1</v>
      </c>
      <c r="F464" s="7">
        <f t="shared" ref="F464:F470" si="66">SUM(D464/E464)</f>
        <v>1050</v>
      </c>
      <c r="G464" s="7">
        <f>SUM(F464-F468)</f>
        <v>0</v>
      </c>
      <c r="H464" s="11">
        <f>SUM(G464/(F468/100))</f>
        <v>0</v>
      </c>
    </row>
    <row r="465" spans="2:8" x14ac:dyDescent="0.25">
      <c r="C465" s="4" t="s">
        <v>314</v>
      </c>
      <c r="D465" s="13">
        <v>2040</v>
      </c>
      <c r="E465" s="8">
        <v>2</v>
      </c>
      <c r="F465" s="7">
        <f t="shared" si="66"/>
        <v>1020</v>
      </c>
      <c r="G465" s="7">
        <f>SUM(F465-F468)</f>
        <v>-30</v>
      </c>
      <c r="H465" s="11">
        <f>SUM(G465/(F468/100))</f>
        <v>-2.8571428571428572</v>
      </c>
    </row>
    <row r="466" spans="2:8" x14ac:dyDescent="0.25">
      <c r="C466" s="4" t="s">
        <v>315</v>
      </c>
      <c r="D466" s="13">
        <v>1090</v>
      </c>
      <c r="E466" s="8">
        <v>1</v>
      </c>
      <c r="F466" s="7">
        <f t="shared" si="66"/>
        <v>1090</v>
      </c>
      <c r="G466" s="7">
        <f>SUM(F466-F468)</f>
        <v>40</v>
      </c>
      <c r="H466" s="11">
        <f>SUM(G466/(F468/100))</f>
        <v>3.8095238095238093</v>
      </c>
    </row>
    <row r="467" spans="2:8" x14ac:dyDescent="0.25">
      <c r="C467" s="4" t="s">
        <v>316</v>
      </c>
      <c r="D467" s="13">
        <v>4220</v>
      </c>
      <c r="E467" s="8">
        <v>4</v>
      </c>
      <c r="F467" s="7">
        <f t="shared" si="66"/>
        <v>1055</v>
      </c>
      <c r="G467" s="7">
        <f>SUM(F467-F468)</f>
        <v>5</v>
      </c>
      <c r="H467" s="11">
        <f>SUM(G467/(F468/100))</f>
        <v>0.47619047619047616</v>
      </c>
    </row>
    <row r="468" spans="2:8" x14ac:dyDescent="0.25">
      <c r="C468" s="3" t="s">
        <v>38</v>
      </c>
      <c r="D468" s="6">
        <f>SUM(D464:D467)</f>
        <v>8400</v>
      </c>
      <c r="E468" s="8">
        <f>SUM(E464:E467)</f>
        <v>8</v>
      </c>
      <c r="F468" s="7">
        <f t="shared" si="66"/>
        <v>1050</v>
      </c>
    </row>
    <row r="470" spans="2:8" x14ac:dyDescent="0.25">
      <c r="B470" s="3" t="s">
        <v>317</v>
      </c>
      <c r="C470" s="3" t="s">
        <v>150</v>
      </c>
      <c r="D470" s="32">
        <v>730</v>
      </c>
      <c r="E470" s="8">
        <v>8</v>
      </c>
      <c r="F470" s="7">
        <f t="shared" si="66"/>
        <v>91.25</v>
      </c>
    </row>
    <row r="472" spans="2:8" x14ac:dyDescent="0.25">
      <c r="B472" s="3" t="s">
        <v>318</v>
      </c>
      <c r="C472" s="4" t="s">
        <v>168</v>
      </c>
      <c r="D472" s="13">
        <v>2040</v>
      </c>
      <c r="E472" s="8">
        <v>1</v>
      </c>
      <c r="F472" s="7">
        <f t="shared" ref="F472:F476" si="67">SUM(D472/E472)</f>
        <v>2040</v>
      </c>
      <c r="G472" s="7">
        <f>SUM(F472-F476)</f>
        <v>-396</v>
      </c>
      <c r="H472" s="14">
        <f>SUM(G472/(F476/100))</f>
        <v>-16.256157635467982</v>
      </c>
    </row>
    <row r="473" spans="2:8" x14ac:dyDescent="0.25">
      <c r="C473" s="4" t="s">
        <v>319</v>
      </c>
      <c r="D473" s="13">
        <v>14900</v>
      </c>
      <c r="E473" s="8">
        <v>6</v>
      </c>
      <c r="F473" s="7">
        <f t="shared" si="67"/>
        <v>2483.3333333333335</v>
      </c>
      <c r="G473" s="7">
        <f>SUM(F473-F476)</f>
        <v>47.333333333333485</v>
      </c>
      <c r="H473" s="11">
        <f>SUM(G473/(F476/100))</f>
        <v>1.9430760810071217</v>
      </c>
    </row>
    <row r="474" spans="2:8" x14ac:dyDescent="0.25">
      <c r="C474" s="4" t="s">
        <v>320</v>
      </c>
      <c r="D474" s="13">
        <v>2500</v>
      </c>
      <c r="E474" s="8">
        <v>1</v>
      </c>
      <c r="F474" s="7">
        <f t="shared" si="67"/>
        <v>2500</v>
      </c>
      <c r="G474" s="7">
        <f>SUM(F474-F476)</f>
        <v>64</v>
      </c>
      <c r="H474" s="11">
        <f>SUM(G474/(F476/100))</f>
        <v>2.6272577996715927</v>
      </c>
    </row>
    <row r="475" spans="2:8" x14ac:dyDescent="0.25">
      <c r="C475" s="4" t="s">
        <v>321</v>
      </c>
      <c r="D475" s="13">
        <v>4920</v>
      </c>
      <c r="E475" s="8">
        <v>2</v>
      </c>
      <c r="F475" s="7">
        <f t="shared" si="67"/>
        <v>2460</v>
      </c>
      <c r="G475" s="7">
        <f>SUM(F475-F476)</f>
        <v>24</v>
      </c>
      <c r="H475" s="11">
        <f>SUM(G475/(F476/100))</f>
        <v>0.98522167487684731</v>
      </c>
    </row>
    <row r="476" spans="2:8" x14ac:dyDescent="0.25">
      <c r="C476" s="3" t="s">
        <v>38</v>
      </c>
      <c r="D476" s="6">
        <f>SUM(D472:D475)</f>
        <v>24360</v>
      </c>
      <c r="E476" s="8">
        <f>SUM(E472:E475)</f>
        <v>10</v>
      </c>
      <c r="F476" s="7">
        <f t="shared" si="67"/>
        <v>2436</v>
      </c>
    </row>
    <row r="478" spans="2:8" x14ac:dyDescent="0.25">
      <c r="B478" s="3" t="s">
        <v>322</v>
      </c>
      <c r="C478" s="4" t="s">
        <v>323</v>
      </c>
      <c r="D478" s="13">
        <v>10600</v>
      </c>
      <c r="E478" s="8">
        <v>4</v>
      </c>
      <c r="F478" s="7">
        <f t="shared" ref="F478:F482" si="68">SUM(D478/E478)</f>
        <v>2650</v>
      </c>
      <c r="G478" s="7">
        <f>SUM(F478-F482)</f>
        <v>281.81818181818198</v>
      </c>
      <c r="H478" s="14">
        <f>SUM(G478/(F482/100))</f>
        <v>11.900191938579663</v>
      </c>
    </row>
    <row r="479" spans="2:8" x14ac:dyDescent="0.25">
      <c r="C479" s="4" t="s">
        <v>324</v>
      </c>
      <c r="D479" s="13">
        <v>11550</v>
      </c>
      <c r="E479" s="8">
        <v>5</v>
      </c>
      <c r="F479" s="7">
        <f t="shared" si="68"/>
        <v>2310</v>
      </c>
      <c r="G479" s="7">
        <f>SUM(F479-F482)</f>
        <v>-58.181818181818016</v>
      </c>
      <c r="H479" s="11">
        <f>SUM(G479/(F482/100))</f>
        <v>-2.4568138195777283</v>
      </c>
    </row>
    <row r="480" spans="2:8" x14ac:dyDescent="0.25">
      <c r="C480" s="4" t="s">
        <v>325</v>
      </c>
      <c r="D480" s="13">
        <v>1970</v>
      </c>
      <c r="E480" s="8">
        <v>1</v>
      </c>
      <c r="F480" s="7">
        <f t="shared" si="68"/>
        <v>1970</v>
      </c>
      <c r="G480" s="7">
        <f>SUM(F480-F482)</f>
        <v>-398.18181818181802</v>
      </c>
      <c r="H480" s="14">
        <f>SUM(G480/(F482/100))</f>
        <v>-16.813819577735121</v>
      </c>
    </row>
    <row r="481" spans="2:8" x14ac:dyDescent="0.25">
      <c r="C481" s="4" t="s">
        <v>326</v>
      </c>
      <c r="D481" s="13">
        <v>1930</v>
      </c>
      <c r="E481" s="8">
        <v>1</v>
      </c>
      <c r="F481" s="7">
        <f t="shared" si="68"/>
        <v>1930</v>
      </c>
      <c r="G481" s="7">
        <f>SUM(F481-F482)</f>
        <v>-438.18181818181802</v>
      </c>
      <c r="H481" s="14">
        <f>SUM(G481/(F482/100))</f>
        <v>-18.502879078694811</v>
      </c>
    </row>
    <row r="482" spans="2:8" x14ac:dyDescent="0.25">
      <c r="C482" s="3" t="s">
        <v>38</v>
      </c>
      <c r="D482" s="6">
        <f>SUM(D478:D481)</f>
        <v>26050</v>
      </c>
      <c r="E482" s="8">
        <f>SUM(E478:E481)</f>
        <v>11</v>
      </c>
      <c r="F482" s="7">
        <f t="shared" si="68"/>
        <v>2368.181818181818</v>
      </c>
      <c r="G482" s="7"/>
    </row>
    <row r="484" spans="2:8" x14ac:dyDescent="0.25">
      <c r="B484" s="3" t="s">
        <v>327</v>
      </c>
      <c r="C484" s="4" t="s">
        <v>328</v>
      </c>
      <c r="D484" s="13">
        <v>21600</v>
      </c>
      <c r="E484" s="8">
        <v>4</v>
      </c>
      <c r="F484" s="7">
        <f t="shared" ref="F484:F489" si="69">SUM(D484/E484)</f>
        <v>5400</v>
      </c>
      <c r="G484" s="7">
        <f>SUM(F484-F487)</f>
        <v>600</v>
      </c>
      <c r="H484" s="14">
        <f>SUM(G484/(F487/100))</f>
        <v>12.5</v>
      </c>
    </row>
    <row r="485" spans="2:8" x14ac:dyDescent="0.25">
      <c r="C485" s="4" t="s">
        <v>329</v>
      </c>
      <c r="D485" s="13">
        <v>17300</v>
      </c>
      <c r="E485" s="8">
        <v>4</v>
      </c>
      <c r="F485" s="7">
        <f t="shared" si="69"/>
        <v>4325</v>
      </c>
      <c r="G485" s="7">
        <f>SUM(F485-F487)</f>
        <v>-475</v>
      </c>
      <c r="H485" s="11">
        <f>SUM(G485/(F487/100))</f>
        <v>-9.8958333333333339</v>
      </c>
    </row>
    <row r="486" spans="2:8" x14ac:dyDescent="0.25">
      <c r="C486" s="4" t="s">
        <v>330</v>
      </c>
      <c r="D486" s="13">
        <v>13900</v>
      </c>
      <c r="E486" s="8">
        <v>3</v>
      </c>
      <c r="F486" s="7">
        <f t="shared" si="69"/>
        <v>4633.333333333333</v>
      </c>
      <c r="G486" s="7">
        <f>SUM(F486-F487)</f>
        <v>-166.66666666666697</v>
      </c>
      <c r="H486" s="11">
        <f>SUM(G486/(F487/100))</f>
        <v>-3.4722222222222285</v>
      </c>
    </row>
    <row r="487" spans="2:8" x14ac:dyDescent="0.25">
      <c r="C487" s="3" t="s">
        <v>47</v>
      </c>
      <c r="D487" s="6">
        <f>SUM(D484:D486)</f>
        <v>52800</v>
      </c>
      <c r="E487" s="8">
        <f>SUM(E483:E486)</f>
        <v>11</v>
      </c>
      <c r="F487" s="7">
        <f t="shared" si="69"/>
        <v>4800</v>
      </c>
    </row>
    <row r="489" spans="2:8" x14ac:dyDescent="0.25">
      <c r="B489" s="3" t="s">
        <v>331</v>
      </c>
      <c r="C489" s="3" t="s">
        <v>150</v>
      </c>
      <c r="D489" s="32">
        <v>134600</v>
      </c>
      <c r="E489" s="8">
        <v>14</v>
      </c>
      <c r="F489" s="7">
        <f t="shared" si="69"/>
        <v>9614.2857142857138</v>
      </c>
    </row>
    <row r="491" spans="2:8" x14ac:dyDescent="0.25">
      <c r="B491" s="3" t="s">
        <v>332</v>
      </c>
      <c r="C491" s="4" t="s">
        <v>333</v>
      </c>
      <c r="D491" s="13">
        <v>2410</v>
      </c>
      <c r="E491" s="8">
        <v>2</v>
      </c>
      <c r="F491" s="7">
        <f t="shared" ref="F491:F499" si="70">SUM(D491/E491)</f>
        <v>1205</v>
      </c>
      <c r="G491" s="7">
        <f>SUM(F491-F499)</f>
        <v>-143.57142857142867</v>
      </c>
      <c r="H491" s="14">
        <f>SUM(G491/(F499/100))</f>
        <v>-10.646186440677972</v>
      </c>
    </row>
    <row r="492" spans="2:8" x14ac:dyDescent="0.25">
      <c r="C492" s="4" t="s">
        <v>334</v>
      </c>
      <c r="D492" s="13">
        <v>1360</v>
      </c>
      <c r="E492" s="8">
        <v>1</v>
      </c>
      <c r="F492" s="7">
        <f t="shared" si="70"/>
        <v>1360</v>
      </c>
      <c r="G492" s="7">
        <f>SUM(F492-F499)</f>
        <v>11.428571428571331</v>
      </c>
      <c r="H492" s="11">
        <f>SUM(G492/(F499/100))</f>
        <v>0.8474576271186367</v>
      </c>
    </row>
    <row r="493" spans="2:8" x14ac:dyDescent="0.25">
      <c r="C493" s="4" t="s">
        <v>335</v>
      </c>
      <c r="D493" s="13">
        <v>1230</v>
      </c>
      <c r="E493" s="8">
        <v>1</v>
      </c>
      <c r="F493" s="7">
        <f t="shared" si="70"/>
        <v>1230</v>
      </c>
      <c r="G493" s="7">
        <f>SUM(F493-F499)</f>
        <v>-118.57142857142867</v>
      </c>
      <c r="H493" s="11">
        <f>SUM(G493/(F499/100))</f>
        <v>-8.7923728813559379</v>
      </c>
    </row>
    <row r="494" spans="2:8" x14ac:dyDescent="0.25">
      <c r="C494" s="4" t="s">
        <v>336</v>
      </c>
      <c r="D494" s="13">
        <v>5210</v>
      </c>
      <c r="E494" s="8">
        <v>4</v>
      </c>
      <c r="F494" s="7">
        <f t="shared" si="70"/>
        <v>1302.5</v>
      </c>
      <c r="G494" s="7">
        <f>SUM(F494-F499)</f>
        <v>-46.071428571428669</v>
      </c>
      <c r="H494" s="11">
        <f>SUM(G494/(F499/100))</f>
        <v>-3.4163135593220408</v>
      </c>
    </row>
    <row r="495" spans="2:8" x14ac:dyDescent="0.25">
      <c r="C495" s="4" t="s">
        <v>337</v>
      </c>
      <c r="D495" s="13">
        <v>1400</v>
      </c>
      <c r="E495" s="8">
        <v>1</v>
      </c>
      <c r="F495" s="7">
        <f t="shared" si="70"/>
        <v>1400</v>
      </c>
      <c r="G495" s="7">
        <f>SUM(F495-F499)</f>
        <v>51.428571428571331</v>
      </c>
      <c r="H495" s="11">
        <f>SUM(G495/(F499/100))</f>
        <v>3.8135593220338904</v>
      </c>
    </row>
    <row r="496" spans="2:8" x14ac:dyDescent="0.25">
      <c r="C496" s="4" t="s">
        <v>338</v>
      </c>
      <c r="D496" s="13">
        <v>4690</v>
      </c>
      <c r="E496" s="8">
        <v>3</v>
      </c>
      <c r="F496" s="7">
        <f t="shared" si="70"/>
        <v>1563.3333333333333</v>
      </c>
      <c r="G496" s="7">
        <f>SUM(F496-F499)</f>
        <v>214.76190476190459</v>
      </c>
      <c r="H496" s="14">
        <f>SUM(G496/(F499/100))</f>
        <v>15.925141242937839</v>
      </c>
    </row>
    <row r="497" spans="2:8" x14ac:dyDescent="0.25">
      <c r="C497" s="4" t="s">
        <v>339</v>
      </c>
      <c r="D497" s="13">
        <v>1170</v>
      </c>
      <c r="E497" s="8">
        <v>1</v>
      </c>
      <c r="F497" s="7">
        <f t="shared" si="70"/>
        <v>1170</v>
      </c>
      <c r="G497" s="7">
        <f>SUM(F497-F499)</f>
        <v>-178.57142857142867</v>
      </c>
      <c r="H497" s="14">
        <f>SUM(G497/(F499/100))</f>
        <v>-13.241525423728818</v>
      </c>
    </row>
    <row r="498" spans="2:8" x14ac:dyDescent="0.25">
      <c r="C498" s="4" t="s">
        <v>340</v>
      </c>
      <c r="D498" s="13">
        <v>1410</v>
      </c>
      <c r="E498" s="8">
        <v>1</v>
      </c>
      <c r="F498" s="7">
        <f t="shared" si="70"/>
        <v>1410</v>
      </c>
      <c r="G498" s="7">
        <f>SUM(F498-F499)</f>
        <v>61.428571428571331</v>
      </c>
      <c r="H498" s="11">
        <f>SUM(G498/(F499/100))</f>
        <v>4.5550847457627039</v>
      </c>
    </row>
    <row r="499" spans="2:8" x14ac:dyDescent="0.25">
      <c r="C499" s="3" t="s">
        <v>38</v>
      </c>
      <c r="D499" s="6">
        <f>SUM(D491:D498)</f>
        <v>18880</v>
      </c>
      <c r="E499" s="8">
        <f>SUM(E491:E498)</f>
        <v>14</v>
      </c>
      <c r="F499" s="7">
        <f t="shared" si="70"/>
        <v>1348.5714285714287</v>
      </c>
      <c r="G499" s="7"/>
    </row>
    <row r="501" spans="2:8" x14ac:dyDescent="0.25">
      <c r="B501" s="3" t="s">
        <v>341</v>
      </c>
      <c r="C501" s="4" t="s">
        <v>342</v>
      </c>
      <c r="D501" s="13">
        <v>8970</v>
      </c>
      <c r="E501" s="8">
        <v>3</v>
      </c>
      <c r="F501" s="7">
        <f t="shared" ref="F501:F506" si="71">SUM(D501/E501)</f>
        <v>2990</v>
      </c>
      <c r="G501" s="7">
        <f>SUM(F501-F506)</f>
        <v>240.83333333333348</v>
      </c>
      <c r="H501" s="11">
        <f>SUM(G501/(F506/100))</f>
        <v>8.7602303728402617</v>
      </c>
    </row>
    <row r="502" spans="2:8" x14ac:dyDescent="0.25">
      <c r="C502" s="4" t="s">
        <v>343</v>
      </c>
      <c r="D502" s="13">
        <v>8230</v>
      </c>
      <c r="E502" s="8">
        <v>3</v>
      </c>
      <c r="F502" s="7">
        <f t="shared" si="71"/>
        <v>2743.3333333333335</v>
      </c>
      <c r="G502" s="7">
        <f>SUM(F502-F506)</f>
        <v>-5.8333333333330302</v>
      </c>
      <c r="H502" s="11">
        <f>SUM(G502/(F506/100))</f>
        <v>-0.21218551076082562</v>
      </c>
    </row>
    <row r="503" spans="2:8" x14ac:dyDescent="0.25">
      <c r="C503" s="4" t="s">
        <v>344</v>
      </c>
      <c r="D503" s="13">
        <v>8750</v>
      </c>
      <c r="E503" s="8">
        <v>3</v>
      </c>
      <c r="F503" s="7">
        <f t="shared" si="71"/>
        <v>2916.6666666666665</v>
      </c>
      <c r="G503" s="7">
        <f>SUM(F503-F506)</f>
        <v>167.5</v>
      </c>
      <c r="H503" s="11">
        <f>SUM(G503/(F506/100))</f>
        <v>6.0927553804183097</v>
      </c>
    </row>
    <row r="504" spans="2:8" x14ac:dyDescent="0.25">
      <c r="C504" s="4" t="s">
        <v>345</v>
      </c>
      <c r="D504" s="13">
        <v>6590</v>
      </c>
      <c r="E504" s="8">
        <v>2</v>
      </c>
      <c r="F504" s="7">
        <f t="shared" si="71"/>
        <v>3295</v>
      </c>
      <c r="G504" s="7">
        <f>SUM(F504-F506)</f>
        <v>545.83333333333348</v>
      </c>
      <c r="H504" s="14">
        <f>SUM(G504/(F506/100))</f>
        <v>19.854501364049721</v>
      </c>
    </row>
    <row r="505" spans="2:8" x14ac:dyDescent="0.25">
      <c r="C505" s="4" t="s">
        <v>346</v>
      </c>
      <c r="D505" s="13">
        <v>450</v>
      </c>
      <c r="E505" s="8">
        <v>1</v>
      </c>
      <c r="F505" s="7">
        <f t="shared" si="71"/>
        <v>450</v>
      </c>
      <c r="G505" s="7">
        <f>SUM(F505-F506)</f>
        <v>-2299.1666666666665</v>
      </c>
      <c r="H505" s="14">
        <f>SUM(G505/(F506/100))</f>
        <v>-83.631403455592604</v>
      </c>
    </row>
    <row r="506" spans="2:8" x14ac:dyDescent="0.25">
      <c r="C506" s="3" t="s">
        <v>38</v>
      </c>
      <c r="D506" s="6">
        <f>SUM(D501:D505)</f>
        <v>32990</v>
      </c>
      <c r="E506" s="8">
        <f>SUM(E501:E505)</f>
        <v>12</v>
      </c>
      <c r="F506" s="7">
        <f t="shared" si="71"/>
        <v>2749.1666666666665</v>
      </c>
      <c r="G506" s="7"/>
    </row>
    <row r="508" spans="2:8" x14ac:dyDescent="0.25">
      <c r="B508" s="3" t="s">
        <v>347</v>
      </c>
      <c r="C508" s="4" t="s">
        <v>348</v>
      </c>
      <c r="D508" s="13">
        <v>1660</v>
      </c>
      <c r="E508" s="8">
        <v>1</v>
      </c>
      <c r="F508" s="7">
        <f t="shared" ref="F508:F518" si="72">SUM(D508/E508)</f>
        <v>1660</v>
      </c>
      <c r="G508" s="7">
        <f>SUM(F508-F512)</f>
        <v>28.75</v>
      </c>
      <c r="H508" s="11">
        <f>SUM(G508/(F512/100))</f>
        <v>1.7624521072796935</v>
      </c>
    </row>
    <row r="509" spans="2:8" x14ac:dyDescent="0.25">
      <c r="C509" s="4" t="s">
        <v>349</v>
      </c>
      <c r="D509" s="13">
        <v>1850</v>
      </c>
      <c r="E509" s="8">
        <v>1</v>
      </c>
      <c r="F509" s="7">
        <f t="shared" si="72"/>
        <v>1850</v>
      </c>
      <c r="G509" s="7">
        <f>SUM(F509-F512)</f>
        <v>218.75</v>
      </c>
      <c r="H509" s="14">
        <f>SUM(G509/(F512/100))</f>
        <v>13.409961685823754</v>
      </c>
    </row>
    <row r="510" spans="2:8" x14ac:dyDescent="0.25">
      <c r="C510" s="4" t="s">
        <v>350</v>
      </c>
      <c r="D510" s="13">
        <v>7800</v>
      </c>
      <c r="E510" s="8">
        <v>5</v>
      </c>
      <c r="F510" s="7">
        <f t="shared" si="72"/>
        <v>1560</v>
      </c>
      <c r="G510" s="7">
        <f>SUM(F510-F512)</f>
        <v>-71.25</v>
      </c>
      <c r="H510" s="11">
        <f>SUM(G510/(F512/100))</f>
        <v>-4.3678160919540234</v>
      </c>
    </row>
    <row r="511" spans="2:8" x14ac:dyDescent="0.25">
      <c r="C511" s="4" t="s">
        <v>351</v>
      </c>
      <c r="D511" s="13">
        <v>1740</v>
      </c>
      <c r="E511" s="8">
        <v>1</v>
      </c>
      <c r="F511" s="7">
        <f t="shared" si="72"/>
        <v>1740</v>
      </c>
      <c r="G511" s="7">
        <f>SUM(F511-F512)</f>
        <v>108.75</v>
      </c>
      <c r="H511" s="11">
        <f>SUM(G511/(F512/100))</f>
        <v>6.666666666666667</v>
      </c>
    </row>
    <row r="512" spans="2:8" x14ac:dyDescent="0.25">
      <c r="C512" s="3" t="s">
        <v>47</v>
      </c>
      <c r="D512" s="6">
        <f>SUM(D508:D511)</f>
        <v>13050</v>
      </c>
      <c r="E512" s="8">
        <f>SUM(E508:E511)</f>
        <v>8</v>
      </c>
      <c r="F512" s="7">
        <f t="shared" si="72"/>
        <v>1631.25</v>
      </c>
    </row>
    <row r="514" spans="2:6" x14ac:dyDescent="0.25">
      <c r="C514" s="3" t="s">
        <v>150</v>
      </c>
      <c r="D514" s="6">
        <f>SUM(D512)</f>
        <v>13050</v>
      </c>
      <c r="E514" s="8">
        <v>3</v>
      </c>
      <c r="F514" s="7">
        <f t="shared" si="72"/>
        <v>4350</v>
      </c>
    </row>
    <row r="516" spans="2:6" x14ac:dyDescent="0.25">
      <c r="C516" s="3" t="s">
        <v>38</v>
      </c>
      <c r="D516" s="6">
        <f>SUM(D512)</f>
        <v>13050</v>
      </c>
      <c r="E516" s="8">
        <f>SUM(E512+E514)</f>
        <v>11</v>
      </c>
      <c r="F516" s="7">
        <f t="shared" si="72"/>
        <v>1186.3636363636363</v>
      </c>
    </row>
    <row r="518" spans="2:6" x14ac:dyDescent="0.25">
      <c r="B518" s="3" t="s">
        <v>352</v>
      </c>
      <c r="C518" s="3" t="s">
        <v>150</v>
      </c>
      <c r="D518" s="32">
        <v>57900</v>
      </c>
      <c r="E518" s="8">
        <v>12</v>
      </c>
      <c r="F518" s="7">
        <f t="shared" si="72"/>
        <v>4825</v>
      </c>
    </row>
  </sheetData>
  <pageMargins left="0.39370078740157483" right="0.39370078740157483" top="0.55118110236220474" bottom="0.43307086614173229" header="0.51181102362204722" footer="0.51181102362204722"/>
  <pageSetup paperSize="9" scale="85" orientation="landscape" r:id="rId1"/>
  <headerFooter alignWithMargins="0"/>
  <rowBreaks count="17" manualBreakCount="17">
    <brk id="34" max="16383" man="1"/>
    <brk id="60" max="16383" man="1"/>
    <brk id="88" max="16383" man="1"/>
    <brk id="120" max="16383" man="1"/>
    <brk id="145" max="16383" man="1"/>
    <brk id="169" max="16383" man="1"/>
    <brk id="194" max="16383" man="1"/>
    <brk id="220" max="16383" man="1"/>
    <brk id="255" max="16383" man="1"/>
    <brk id="287" max="16383" man="1"/>
    <brk id="317" max="16383" man="1"/>
    <brk id="352" max="16383" man="1"/>
    <brk id="367" max="16383" man="1"/>
    <brk id="402" max="16383" man="1"/>
    <brk id="423" max="16383" man="1"/>
    <brk id="457" max="16383" man="1"/>
    <brk id="48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0"/>
  <sheetViews>
    <sheetView topLeftCell="A423" zoomScale="84" zoomScaleNormal="84" zoomScaleSheetLayoutView="200" workbookViewId="0">
      <selection activeCell="N444" sqref="N444"/>
    </sheetView>
  </sheetViews>
  <sheetFormatPr defaultRowHeight="15.75" x14ac:dyDescent="0.25"/>
  <cols>
    <col min="1" max="1" width="24.7109375" style="4" customWidth="1"/>
    <col min="2" max="2" width="33.85546875" style="4" customWidth="1"/>
    <col min="3" max="3" width="50.42578125" style="4" customWidth="1"/>
    <col min="4" max="4" width="11.5703125" style="9" customWidth="1"/>
    <col min="5" max="5" width="9.140625" style="15"/>
    <col min="6" max="6" width="9.140625" style="7" customWidth="1"/>
    <col min="7" max="7" width="9.140625" style="4"/>
    <col min="8" max="8" width="9.140625" style="11"/>
    <col min="11" max="11" width="8.7109375"/>
  </cols>
  <sheetData>
    <row r="1" spans="1:8" ht="23.25" customHeight="1" x14ac:dyDescent="0.3">
      <c r="A1" s="5"/>
      <c r="B1" s="18" t="s">
        <v>353</v>
      </c>
    </row>
    <row r="2" spans="1:8" ht="64.5" customHeight="1" x14ac:dyDescent="0.3">
      <c r="B2" s="5" t="s">
        <v>26</v>
      </c>
      <c r="C2" s="20" t="s">
        <v>354</v>
      </c>
      <c r="D2" s="10" t="s">
        <v>28</v>
      </c>
      <c r="E2" s="21" t="s">
        <v>29</v>
      </c>
      <c r="F2" s="22" t="s">
        <v>30</v>
      </c>
      <c r="G2" s="17" t="s">
        <v>31</v>
      </c>
      <c r="H2" s="23" t="s">
        <v>32</v>
      </c>
    </row>
    <row r="4" spans="1:8" x14ac:dyDescent="0.25">
      <c r="B4" s="3" t="s">
        <v>33</v>
      </c>
      <c r="C4" s="4" t="s">
        <v>355</v>
      </c>
      <c r="D4" s="13">
        <v>23200</v>
      </c>
      <c r="E4" s="15">
        <v>6</v>
      </c>
      <c r="F4" s="7">
        <f>SUM(D4/E4)</f>
        <v>3866.6666666666665</v>
      </c>
    </row>
    <row r="5" spans="1:8" x14ac:dyDescent="0.25">
      <c r="C5" s="4" t="s">
        <v>356</v>
      </c>
      <c r="D5" s="13">
        <v>34800</v>
      </c>
      <c r="E5" s="15">
        <v>7</v>
      </c>
      <c r="F5" s="7">
        <f t="shared" ref="F5:F6" si="0">SUM(D5/E5)</f>
        <v>4971.4285714285716</v>
      </c>
    </row>
    <row r="6" spans="1:8" x14ac:dyDescent="0.25">
      <c r="C6" s="4" t="s">
        <v>357</v>
      </c>
      <c r="D6" s="13">
        <v>16750</v>
      </c>
      <c r="E6" s="15">
        <v>6</v>
      </c>
      <c r="F6" s="7">
        <f t="shared" si="0"/>
        <v>2791.6666666666665</v>
      </c>
    </row>
    <row r="7" spans="1:8" x14ac:dyDescent="0.25">
      <c r="C7" s="3" t="s">
        <v>38</v>
      </c>
      <c r="D7" s="28">
        <f>SUM(D4:D6)</f>
        <v>74750</v>
      </c>
    </row>
    <row r="9" spans="1:8" x14ac:dyDescent="0.25">
      <c r="C9" s="3" t="s">
        <v>355</v>
      </c>
    </row>
    <row r="10" spans="1:8" x14ac:dyDescent="0.25">
      <c r="C10" s="4" t="s">
        <v>358</v>
      </c>
      <c r="D10" s="13">
        <v>3370</v>
      </c>
      <c r="E10" s="15">
        <v>1</v>
      </c>
      <c r="F10" s="7">
        <f t="shared" ref="F10:F14" si="1">SUM(D10/E10)</f>
        <v>3370</v>
      </c>
      <c r="G10" s="7">
        <f>SUM(F10-F14)</f>
        <v>-506.66666666666652</v>
      </c>
      <c r="H10" s="14">
        <f>SUM(G10/(F14/100))</f>
        <v>-13.069647463456574</v>
      </c>
    </row>
    <row r="11" spans="1:8" x14ac:dyDescent="0.25">
      <c r="C11" s="4" t="s">
        <v>359</v>
      </c>
      <c r="D11" s="13">
        <v>3880</v>
      </c>
      <c r="E11" s="15">
        <v>1</v>
      </c>
      <c r="F11" s="7">
        <f t="shared" si="1"/>
        <v>3880</v>
      </c>
      <c r="G11" s="7">
        <f>SUM(F11-F14)</f>
        <v>3.3333333333334849</v>
      </c>
      <c r="H11" s="11">
        <f>SUM(G11/(F14/100))</f>
        <v>8.5984522785902448E-2</v>
      </c>
    </row>
    <row r="12" spans="1:8" x14ac:dyDescent="0.25">
      <c r="C12" s="4" t="s">
        <v>360</v>
      </c>
      <c r="D12" s="13">
        <v>4310</v>
      </c>
      <c r="E12" s="15">
        <v>1</v>
      </c>
      <c r="F12" s="7">
        <f t="shared" si="1"/>
        <v>4310</v>
      </c>
      <c r="G12" s="7">
        <f>SUM(F12-F14)</f>
        <v>433.33333333333348</v>
      </c>
      <c r="H12" s="14">
        <f>SUM(G12/(F14/100))</f>
        <v>11.177987962166814</v>
      </c>
    </row>
    <row r="13" spans="1:8" x14ac:dyDescent="0.25">
      <c r="C13" s="4" t="s">
        <v>361</v>
      </c>
      <c r="D13" s="13">
        <v>11700</v>
      </c>
      <c r="E13" s="15">
        <v>3</v>
      </c>
      <c r="F13" s="7">
        <f t="shared" si="1"/>
        <v>3900</v>
      </c>
      <c r="G13" s="7">
        <f>SUM(F13-F14)</f>
        <v>23.333333333333485</v>
      </c>
      <c r="H13" s="11">
        <f>SUM(G13/(F14/100))</f>
        <v>0.60189165950129364</v>
      </c>
    </row>
    <row r="14" spans="1:8" x14ac:dyDescent="0.25">
      <c r="C14" s="3" t="s">
        <v>38</v>
      </c>
      <c r="D14" s="28">
        <f>SUM(D10:D13)</f>
        <v>23260</v>
      </c>
      <c r="E14" s="15">
        <f>SUM(E10:E13)</f>
        <v>6</v>
      </c>
      <c r="F14" s="7">
        <f t="shared" si="1"/>
        <v>3876.6666666666665</v>
      </c>
    </row>
    <row r="16" spans="1:8" x14ac:dyDescent="0.25">
      <c r="C16" s="3" t="s">
        <v>356</v>
      </c>
    </row>
    <row r="17" spans="2:10" x14ac:dyDescent="0.25">
      <c r="C17" s="4" t="s">
        <v>362</v>
      </c>
      <c r="D17" s="13">
        <v>4350</v>
      </c>
      <c r="E17" s="15">
        <v>1</v>
      </c>
      <c r="F17" s="7">
        <f t="shared" ref="F17" si="2">SUM(D17/E17)</f>
        <v>4350</v>
      </c>
      <c r="G17" s="7">
        <f>SUM(F17-F23)</f>
        <v>-617.14285714285688</v>
      </c>
      <c r="H17" s="14">
        <f>SUM(G17/(F23/100))</f>
        <v>-12.424503882657458</v>
      </c>
    </row>
    <row r="18" spans="2:10" x14ac:dyDescent="0.25">
      <c r="C18" s="4" t="s">
        <v>363</v>
      </c>
      <c r="D18" s="13">
        <v>5070</v>
      </c>
      <c r="E18" s="15">
        <v>1</v>
      </c>
      <c r="F18" s="7">
        <f t="shared" ref="F18" si="3">SUM(D18/E18)</f>
        <v>5070</v>
      </c>
      <c r="G18" s="7">
        <f>SUM(F18-F23)</f>
        <v>102.85714285714312</v>
      </c>
      <c r="H18" s="11">
        <f>SUM(G18/(F23/100))</f>
        <v>2.0707506471095827</v>
      </c>
    </row>
    <row r="19" spans="2:10" x14ac:dyDescent="0.25">
      <c r="C19" s="4" t="s">
        <v>364</v>
      </c>
      <c r="D19" s="13">
        <v>10800</v>
      </c>
      <c r="E19" s="15">
        <v>2</v>
      </c>
      <c r="F19" s="7">
        <f t="shared" ref="F19:F23" si="4">SUM(D19/E19)</f>
        <v>5400</v>
      </c>
      <c r="G19" s="7">
        <f>SUM(F19-F23)</f>
        <v>432.85714285714312</v>
      </c>
      <c r="H19" s="11">
        <f>SUM(G19/(F23/100))</f>
        <v>8.7144089732528087</v>
      </c>
    </row>
    <row r="20" spans="2:10" x14ac:dyDescent="0.25">
      <c r="C20" s="4" t="s">
        <v>365</v>
      </c>
      <c r="D20" s="13">
        <v>5320</v>
      </c>
      <c r="E20" s="15">
        <v>1</v>
      </c>
      <c r="F20" s="7">
        <f t="shared" si="4"/>
        <v>5320</v>
      </c>
      <c r="G20" s="7">
        <f>SUM(F20-F23)</f>
        <v>352.85714285714312</v>
      </c>
      <c r="H20" s="11">
        <f>SUM(G20/(F23/100))</f>
        <v>7.1038251366120271</v>
      </c>
    </row>
    <row r="21" spans="2:10" x14ac:dyDescent="0.25">
      <c r="C21" s="4" t="s">
        <v>366</v>
      </c>
      <c r="D21" s="13">
        <v>5080</v>
      </c>
      <c r="E21" s="15">
        <v>1</v>
      </c>
      <c r="F21" s="7">
        <f t="shared" si="4"/>
        <v>5080</v>
      </c>
      <c r="G21" s="7">
        <f>SUM(F21-F23)</f>
        <v>112.85714285714312</v>
      </c>
      <c r="H21" s="11">
        <f>SUM(G21/(F23/100))</f>
        <v>2.2720736266896804</v>
      </c>
      <c r="I21" s="4"/>
      <c r="J21" s="13"/>
    </row>
    <row r="22" spans="2:10" x14ac:dyDescent="0.25">
      <c r="C22" s="4" t="s">
        <v>367</v>
      </c>
      <c r="D22" s="13">
        <v>4150</v>
      </c>
      <c r="E22" s="15">
        <v>1</v>
      </c>
      <c r="F22" s="7">
        <f t="shared" si="4"/>
        <v>4150</v>
      </c>
      <c r="G22" s="7">
        <f>SUM(F22-F23)</f>
        <v>-817.14285714285688</v>
      </c>
      <c r="H22" s="14">
        <f>SUM(G22/(F23/100))</f>
        <v>-16.450963474259414</v>
      </c>
      <c r="I22" s="4"/>
      <c r="J22" s="13"/>
    </row>
    <row r="23" spans="2:10" x14ac:dyDescent="0.25">
      <c r="C23" s="3" t="s">
        <v>38</v>
      </c>
      <c r="D23" s="28">
        <f>SUM(D17:D22)</f>
        <v>34770</v>
      </c>
      <c r="E23" s="15">
        <f>SUM(E17:E22)</f>
        <v>7</v>
      </c>
      <c r="F23" s="7">
        <f t="shared" si="4"/>
        <v>4967.1428571428569</v>
      </c>
    </row>
    <row r="25" spans="2:10" x14ac:dyDescent="0.25">
      <c r="C25" s="3" t="s">
        <v>357</v>
      </c>
    </row>
    <row r="26" spans="2:10" x14ac:dyDescent="0.25">
      <c r="C26" s="4" t="s">
        <v>368</v>
      </c>
      <c r="D26" s="13">
        <v>2700</v>
      </c>
      <c r="E26" s="15">
        <v>1</v>
      </c>
      <c r="F26" s="7">
        <f t="shared" ref="F26:F29" si="5">SUM(D26/E26)</f>
        <v>2700</v>
      </c>
      <c r="G26" s="7">
        <f>SUM(F26-F29)</f>
        <v>-90</v>
      </c>
      <c r="H26" s="11">
        <f>SUM(G26/(F29/100))</f>
        <v>-3.2258064516129035</v>
      </c>
    </row>
    <row r="27" spans="2:10" x14ac:dyDescent="0.25">
      <c r="C27" s="4" t="s">
        <v>369</v>
      </c>
      <c r="D27" s="13">
        <v>4870</v>
      </c>
      <c r="E27" s="15">
        <v>2</v>
      </c>
      <c r="F27" s="7">
        <f t="shared" si="5"/>
        <v>2435</v>
      </c>
      <c r="G27" s="7">
        <f>SUM(F27-F29)</f>
        <v>-355</v>
      </c>
      <c r="H27" s="14">
        <f>SUM(G27/(F29/100))</f>
        <v>-12.724014336917563</v>
      </c>
    </row>
    <row r="28" spans="2:10" x14ac:dyDescent="0.25">
      <c r="C28" s="4" t="s">
        <v>370</v>
      </c>
      <c r="D28" s="13">
        <v>9170</v>
      </c>
      <c r="E28" s="15">
        <v>3</v>
      </c>
      <c r="F28" s="7">
        <f t="shared" si="5"/>
        <v>3056.6666666666665</v>
      </c>
      <c r="G28" s="7">
        <f>SUM(F28-F29)</f>
        <v>266.66666666666652</v>
      </c>
      <c r="H28" s="11">
        <f>SUM(G28/(F29/100))</f>
        <v>9.557945041816005</v>
      </c>
    </row>
    <row r="29" spans="2:10" x14ac:dyDescent="0.25">
      <c r="C29" s="3" t="s">
        <v>38</v>
      </c>
      <c r="D29" s="28">
        <f>SUM(D26:D28)</f>
        <v>16740</v>
      </c>
      <c r="E29" s="15">
        <f>SUM(E24:E28)</f>
        <v>6</v>
      </c>
      <c r="F29" s="7">
        <f t="shared" si="5"/>
        <v>2790</v>
      </c>
    </row>
    <row r="31" spans="2:10" x14ac:dyDescent="0.25">
      <c r="B31" s="3" t="s">
        <v>41</v>
      </c>
      <c r="C31" s="4" t="s">
        <v>371</v>
      </c>
      <c r="D31" s="13">
        <v>101900</v>
      </c>
    </row>
    <row r="33" spans="2:6" x14ac:dyDescent="0.25">
      <c r="B33" s="3" t="s">
        <v>49</v>
      </c>
      <c r="C33" s="4" t="s">
        <v>371</v>
      </c>
      <c r="D33" s="13">
        <v>27300</v>
      </c>
    </row>
    <row r="35" spans="2:6" x14ac:dyDescent="0.25">
      <c r="B35" s="3" t="s">
        <v>54</v>
      </c>
      <c r="C35" s="4" t="s">
        <v>372</v>
      </c>
      <c r="D35" s="13">
        <v>81000</v>
      </c>
      <c r="E35" s="15">
        <v>9</v>
      </c>
      <c r="F35" s="7">
        <f t="shared" ref="F35:F55" si="6">SUM(D35/E35)</f>
        <v>9000</v>
      </c>
    </row>
    <row r="36" spans="2:6" x14ac:dyDescent="0.25">
      <c r="C36" s="4" t="s">
        <v>373</v>
      </c>
      <c r="D36" s="13">
        <v>117200</v>
      </c>
      <c r="E36" s="15">
        <v>8</v>
      </c>
      <c r="F36" s="7">
        <f t="shared" si="6"/>
        <v>14650</v>
      </c>
    </row>
    <row r="37" spans="2:6" x14ac:dyDescent="0.25">
      <c r="C37" s="4" t="s">
        <v>374</v>
      </c>
      <c r="D37" s="13">
        <v>74500</v>
      </c>
      <c r="E37" s="15">
        <v>6</v>
      </c>
      <c r="F37" s="7">
        <f t="shared" si="6"/>
        <v>12416.666666666666</v>
      </c>
    </row>
    <row r="38" spans="2:6" x14ac:dyDescent="0.25">
      <c r="C38" s="4" t="s">
        <v>375</v>
      </c>
      <c r="D38" s="13">
        <v>91300</v>
      </c>
      <c r="E38" s="15">
        <v>8</v>
      </c>
      <c r="F38" s="7">
        <f t="shared" si="6"/>
        <v>11412.5</v>
      </c>
    </row>
    <row r="39" spans="2:6" x14ac:dyDescent="0.25">
      <c r="C39" s="4" t="s">
        <v>376</v>
      </c>
      <c r="D39" s="13">
        <v>58600</v>
      </c>
      <c r="E39" s="15">
        <v>6</v>
      </c>
      <c r="F39" s="7">
        <f t="shared" si="6"/>
        <v>9766.6666666666661</v>
      </c>
    </row>
    <row r="40" spans="2:6" x14ac:dyDescent="0.25">
      <c r="C40" s="4" t="s">
        <v>377</v>
      </c>
      <c r="D40" s="13">
        <v>131400</v>
      </c>
      <c r="E40" s="15">
        <v>8</v>
      </c>
      <c r="F40" s="7">
        <f t="shared" si="6"/>
        <v>16425</v>
      </c>
    </row>
    <row r="41" spans="2:6" x14ac:dyDescent="0.25">
      <c r="C41" s="4" t="s">
        <v>378</v>
      </c>
      <c r="D41" s="13">
        <v>55600</v>
      </c>
      <c r="E41" s="15">
        <v>6</v>
      </c>
      <c r="F41" s="7">
        <f t="shared" si="6"/>
        <v>9266.6666666666661</v>
      </c>
    </row>
    <row r="42" spans="2:6" x14ac:dyDescent="0.25">
      <c r="C42" s="4" t="s">
        <v>379</v>
      </c>
      <c r="D42" s="13">
        <v>1050</v>
      </c>
      <c r="E42" s="15">
        <v>5</v>
      </c>
      <c r="F42" s="7">
        <f t="shared" si="6"/>
        <v>210</v>
      </c>
    </row>
    <row r="43" spans="2:6" x14ac:dyDescent="0.25">
      <c r="C43" s="4" t="s">
        <v>380</v>
      </c>
      <c r="D43" s="13">
        <v>9420</v>
      </c>
      <c r="E43" s="15">
        <v>5</v>
      </c>
      <c r="F43" s="7">
        <f t="shared" si="6"/>
        <v>1884</v>
      </c>
    </row>
    <row r="44" spans="2:6" x14ac:dyDescent="0.25">
      <c r="C44" s="4" t="s">
        <v>381</v>
      </c>
      <c r="D44" s="13">
        <v>86700</v>
      </c>
      <c r="E44" s="15">
        <v>7</v>
      </c>
      <c r="F44" s="7">
        <f t="shared" si="6"/>
        <v>12385.714285714286</v>
      </c>
    </row>
    <row r="45" spans="2:6" x14ac:dyDescent="0.25">
      <c r="C45" s="4" t="s">
        <v>382</v>
      </c>
      <c r="D45" s="13">
        <v>86300</v>
      </c>
      <c r="E45" s="15">
        <v>7</v>
      </c>
      <c r="F45" s="7">
        <f t="shared" si="6"/>
        <v>12328.571428571429</v>
      </c>
    </row>
    <row r="46" spans="2:6" x14ac:dyDescent="0.25">
      <c r="C46" s="4" t="s">
        <v>383</v>
      </c>
      <c r="D46" s="13">
        <v>99500</v>
      </c>
      <c r="E46" s="15">
        <v>8</v>
      </c>
      <c r="F46" s="7">
        <f t="shared" si="6"/>
        <v>12437.5</v>
      </c>
    </row>
    <row r="47" spans="2:6" x14ac:dyDescent="0.25">
      <c r="C47" s="4" t="s">
        <v>384</v>
      </c>
      <c r="D47" s="13">
        <v>61100</v>
      </c>
      <c r="E47" s="15">
        <v>6</v>
      </c>
      <c r="F47" s="7">
        <f t="shared" si="6"/>
        <v>10183.333333333334</v>
      </c>
    </row>
    <row r="48" spans="2:6" x14ac:dyDescent="0.25">
      <c r="C48" s="4" t="s">
        <v>385</v>
      </c>
      <c r="D48" s="13">
        <v>86200</v>
      </c>
      <c r="E48" s="15">
        <v>7</v>
      </c>
      <c r="F48" s="7">
        <f t="shared" si="6"/>
        <v>12314.285714285714</v>
      </c>
    </row>
    <row r="49" spans="3:8" x14ac:dyDescent="0.25">
      <c r="C49" s="4" t="s">
        <v>386</v>
      </c>
      <c r="D49" s="13">
        <v>84100</v>
      </c>
      <c r="E49" s="15">
        <v>7</v>
      </c>
      <c r="F49" s="7">
        <f t="shared" si="6"/>
        <v>12014.285714285714</v>
      </c>
    </row>
    <row r="50" spans="3:8" x14ac:dyDescent="0.25">
      <c r="C50" s="4" t="s">
        <v>387</v>
      </c>
      <c r="D50" s="13">
        <v>157700</v>
      </c>
      <c r="E50" s="15">
        <v>9</v>
      </c>
      <c r="F50" s="7">
        <f t="shared" si="6"/>
        <v>17522.222222222223</v>
      </c>
    </row>
    <row r="51" spans="3:8" x14ac:dyDescent="0.25">
      <c r="C51" s="4" t="s">
        <v>388</v>
      </c>
      <c r="D51" s="13">
        <v>89200</v>
      </c>
      <c r="E51" s="15">
        <v>7</v>
      </c>
      <c r="F51" s="7">
        <f t="shared" si="6"/>
        <v>12742.857142857143</v>
      </c>
    </row>
    <row r="52" spans="3:8" x14ac:dyDescent="0.25">
      <c r="C52" s="4" t="s">
        <v>389</v>
      </c>
      <c r="D52" s="13">
        <v>96700</v>
      </c>
      <c r="E52" s="15">
        <v>7</v>
      </c>
      <c r="F52" s="7">
        <f t="shared" si="6"/>
        <v>13814.285714285714</v>
      </c>
    </row>
    <row r="53" spans="3:8" x14ac:dyDescent="0.25">
      <c r="C53" s="4" t="s">
        <v>390</v>
      </c>
      <c r="D53" s="13">
        <v>110900</v>
      </c>
      <c r="E53" s="15">
        <v>8</v>
      </c>
      <c r="F53" s="7">
        <f t="shared" si="6"/>
        <v>13862.5</v>
      </c>
    </row>
    <row r="54" spans="3:8" x14ac:dyDescent="0.25">
      <c r="C54" s="4" t="s">
        <v>391</v>
      </c>
      <c r="D54" s="13">
        <v>75800</v>
      </c>
      <c r="E54" s="15">
        <v>6</v>
      </c>
      <c r="F54" s="7">
        <f t="shared" si="6"/>
        <v>12633.333333333334</v>
      </c>
    </row>
    <row r="55" spans="3:8" x14ac:dyDescent="0.25">
      <c r="C55" s="4" t="s">
        <v>392</v>
      </c>
      <c r="D55" s="13">
        <v>85300</v>
      </c>
      <c r="E55" s="15">
        <v>9</v>
      </c>
      <c r="F55" s="7">
        <f t="shared" si="6"/>
        <v>9477.7777777777774</v>
      </c>
    </row>
    <row r="56" spans="3:8" x14ac:dyDescent="0.25">
      <c r="C56" s="3" t="s">
        <v>38</v>
      </c>
      <c r="D56" s="28">
        <f>SUM(D35:D55)</f>
        <v>1739570</v>
      </c>
    </row>
    <row r="58" spans="3:8" x14ac:dyDescent="0.25">
      <c r="C58" s="3" t="s">
        <v>372</v>
      </c>
      <c r="G58" s="7"/>
    </row>
    <row r="59" spans="3:8" x14ac:dyDescent="0.25">
      <c r="C59" s="4" t="s">
        <v>393</v>
      </c>
      <c r="D59" s="13">
        <v>6960</v>
      </c>
      <c r="E59" s="15">
        <v>1</v>
      </c>
      <c r="F59" s="7">
        <f t="shared" ref="F59:F63" si="7">SUM(D59/E59)</f>
        <v>6960</v>
      </c>
      <c r="G59" s="7">
        <f>SUM(F59-F63)</f>
        <v>-2035.5555555555547</v>
      </c>
      <c r="H59" s="14">
        <f>SUM(G59/(F63/100))</f>
        <v>-22.628458498023708</v>
      </c>
    </row>
    <row r="60" spans="3:8" x14ac:dyDescent="0.25">
      <c r="C60" s="4" t="s">
        <v>394</v>
      </c>
      <c r="D60" s="13">
        <v>23600</v>
      </c>
      <c r="E60" s="15">
        <v>3</v>
      </c>
      <c r="F60" s="7">
        <f t="shared" si="7"/>
        <v>7866.666666666667</v>
      </c>
      <c r="G60" s="7">
        <f>SUM(F60-F63)</f>
        <v>-1128.8888888888878</v>
      </c>
      <c r="H60" s="14">
        <f>SUM(G60/(F63/100))</f>
        <v>-12.549407114624495</v>
      </c>
    </row>
    <row r="61" spans="3:8" x14ac:dyDescent="0.25">
      <c r="C61" s="4" t="s">
        <v>395</v>
      </c>
      <c r="D61" s="13">
        <v>40900</v>
      </c>
      <c r="E61" s="15">
        <v>4</v>
      </c>
      <c r="F61" s="7">
        <f t="shared" si="7"/>
        <v>10225</v>
      </c>
      <c r="G61" s="7">
        <f>SUM(F61-F63)</f>
        <v>1229.4444444444453</v>
      </c>
      <c r="H61" s="14">
        <f>SUM(G61/(F63/100))</f>
        <v>13.667243083003962</v>
      </c>
    </row>
    <row r="62" spans="3:8" x14ac:dyDescent="0.25">
      <c r="C62" s="4" t="s">
        <v>396</v>
      </c>
      <c r="D62" s="13">
        <v>9500</v>
      </c>
      <c r="E62" s="15">
        <v>1</v>
      </c>
      <c r="F62" s="7">
        <f t="shared" si="7"/>
        <v>9500</v>
      </c>
      <c r="G62" s="7">
        <f>SUM(F62-F63)</f>
        <v>504.44444444444525</v>
      </c>
      <c r="H62" s="11">
        <f>SUM(G62/(F63/100))</f>
        <v>5.6077075098814326</v>
      </c>
    </row>
    <row r="63" spans="3:8" x14ac:dyDescent="0.25">
      <c r="C63" s="3" t="s">
        <v>38</v>
      </c>
      <c r="D63" s="28">
        <f>SUM(D59:D62)</f>
        <v>80960</v>
      </c>
      <c r="E63" s="15">
        <f>SUM(E59:E62)</f>
        <v>9</v>
      </c>
      <c r="F63" s="7">
        <f t="shared" si="7"/>
        <v>8995.5555555555547</v>
      </c>
    </row>
    <row r="65" spans="3:8" x14ac:dyDescent="0.25">
      <c r="C65" s="3" t="s">
        <v>397</v>
      </c>
    </row>
    <row r="66" spans="3:8" x14ac:dyDescent="0.25">
      <c r="C66" s="4" t="s">
        <v>398</v>
      </c>
      <c r="D66" s="13">
        <v>64800</v>
      </c>
      <c r="E66" s="15">
        <v>4</v>
      </c>
      <c r="F66" s="7">
        <f t="shared" ref="F66:F68" si="8">SUM(D66/E66)</f>
        <v>16200</v>
      </c>
      <c r="G66" s="7">
        <f>SUM(F66-F68)</f>
        <v>1562.5</v>
      </c>
      <c r="H66" s="14">
        <f>SUM(G66/(F68/100))</f>
        <v>10.67463706233988</v>
      </c>
    </row>
    <row r="67" spans="3:8" x14ac:dyDescent="0.25">
      <c r="C67" s="4" t="s">
        <v>399</v>
      </c>
      <c r="D67" s="13">
        <v>52300</v>
      </c>
      <c r="E67" s="15">
        <v>4</v>
      </c>
      <c r="F67" s="7">
        <f t="shared" si="8"/>
        <v>13075</v>
      </c>
      <c r="G67" s="7">
        <f>SUM(F67-F68)</f>
        <v>-1562.5</v>
      </c>
      <c r="H67" s="14">
        <f>SUM(G67/(F68/100))</f>
        <v>-10.67463706233988</v>
      </c>
    </row>
    <row r="68" spans="3:8" x14ac:dyDescent="0.25">
      <c r="C68" s="3" t="s">
        <v>38</v>
      </c>
      <c r="D68" s="28">
        <f>SUM(D66:D67)</f>
        <v>117100</v>
      </c>
      <c r="E68" s="15">
        <f>SUM(E64:E67)</f>
        <v>8</v>
      </c>
      <c r="F68" s="7">
        <f t="shared" si="8"/>
        <v>14637.5</v>
      </c>
    </row>
    <row r="70" spans="3:8" x14ac:dyDescent="0.25">
      <c r="C70" s="3" t="s">
        <v>383</v>
      </c>
    </row>
    <row r="71" spans="3:8" x14ac:dyDescent="0.25">
      <c r="C71" s="4" t="s">
        <v>400</v>
      </c>
      <c r="D71" s="13">
        <v>50200</v>
      </c>
      <c r="E71" s="15">
        <v>4</v>
      </c>
      <c r="F71" s="7">
        <f t="shared" ref="F71:F73" si="9">SUM(D71/E71)</f>
        <v>12550</v>
      </c>
      <c r="G71" s="7">
        <f>SUM(F71-F73)</f>
        <v>125</v>
      </c>
      <c r="H71" s="11">
        <f>SUM(G71/(F73/100))</f>
        <v>1.0060362173038229</v>
      </c>
    </row>
    <row r="72" spans="3:8" x14ac:dyDescent="0.25">
      <c r="C72" s="4" t="s">
        <v>401</v>
      </c>
      <c r="D72" s="13">
        <v>49200</v>
      </c>
      <c r="E72" s="15">
        <v>4</v>
      </c>
      <c r="F72" s="7">
        <f t="shared" si="9"/>
        <v>12300</v>
      </c>
      <c r="G72" s="7">
        <f>SUM(F72-F73)</f>
        <v>-125</v>
      </c>
      <c r="H72" s="11">
        <f>SUM(G72/(F73/100))</f>
        <v>-1.0060362173038229</v>
      </c>
    </row>
    <row r="73" spans="3:8" x14ac:dyDescent="0.25">
      <c r="C73" s="3" t="s">
        <v>38</v>
      </c>
      <c r="D73" s="28">
        <f>SUM(D71:D72)</f>
        <v>99400</v>
      </c>
      <c r="E73" s="15">
        <f>SUM(E69:E72)</f>
        <v>8</v>
      </c>
      <c r="F73" s="7">
        <f t="shared" si="9"/>
        <v>12425</v>
      </c>
    </row>
    <row r="75" spans="3:8" x14ac:dyDescent="0.25">
      <c r="C75" s="3" t="s">
        <v>402</v>
      </c>
    </row>
    <row r="76" spans="3:8" x14ac:dyDescent="0.25">
      <c r="C76" s="4" t="s">
        <v>403</v>
      </c>
      <c r="D76" s="13">
        <v>32100</v>
      </c>
      <c r="E76" s="15">
        <v>3</v>
      </c>
      <c r="F76" s="7">
        <f t="shared" ref="F76:F78" si="10">SUM(D76/E76)</f>
        <v>10700</v>
      </c>
      <c r="G76" s="7">
        <f>SUM(F76-F78)</f>
        <v>-1314.2857142857138</v>
      </c>
      <c r="H76" s="14">
        <f>SUM(G76/(F78/100))</f>
        <v>-10.939357907253266</v>
      </c>
    </row>
    <row r="77" spans="3:8" x14ac:dyDescent="0.25">
      <c r="C77" s="4" t="s">
        <v>404</v>
      </c>
      <c r="D77" s="13">
        <v>52000</v>
      </c>
      <c r="E77" s="15">
        <v>4</v>
      </c>
      <c r="F77" s="7">
        <f t="shared" si="10"/>
        <v>13000</v>
      </c>
      <c r="G77" s="7">
        <f>SUM(F77-F78)</f>
        <v>985.71428571428623</v>
      </c>
      <c r="H77" s="11">
        <f>SUM(G77/(F78/100))</f>
        <v>8.2045184304399577</v>
      </c>
    </row>
    <row r="78" spans="3:8" x14ac:dyDescent="0.25">
      <c r="C78" s="3" t="s">
        <v>38</v>
      </c>
      <c r="D78" s="28">
        <f>SUM(D76:D77)</f>
        <v>84100</v>
      </c>
      <c r="E78" s="15">
        <f>SUM(E74:E77)</f>
        <v>7</v>
      </c>
      <c r="F78" s="7">
        <f t="shared" si="10"/>
        <v>12014.285714285714</v>
      </c>
    </row>
    <row r="80" spans="3:8" x14ac:dyDescent="0.25">
      <c r="C80" s="3" t="s">
        <v>387</v>
      </c>
    </row>
    <row r="81" spans="3:8" x14ac:dyDescent="0.25">
      <c r="C81" s="4" t="s">
        <v>405</v>
      </c>
      <c r="D81" s="13">
        <v>43100</v>
      </c>
      <c r="E81" s="15">
        <v>3</v>
      </c>
      <c r="F81" s="7">
        <f t="shared" ref="F81:F84" si="11">SUM(D81/E81)</f>
        <v>14366.666666666666</v>
      </c>
      <c r="G81" s="7">
        <f>SUM(F81-F84)</f>
        <v>-3144.4444444444434</v>
      </c>
      <c r="H81" s="14">
        <f>SUM(G81/(F84/100))</f>
        <v>-17.95685279187817</v>
      </c>
    </row>
    <row r="82" spans="3:8" x14ac:dyDescent="0.25">
      <c r="C82" s="4" t="s">
        <v>406</v>
      </c>
      <c r="D82" s="13">
        <v>44000</v>
      </c>
      <c r="E82" s="15">
        <v>3</v>
      </c>
      <c r="F82" s="7">
        <f t="shared" si="11"/>
        <v>14666.666666666666</v>
      </c>
      <c r="G82" s="7">
        <f>SUM(F82-F84)</f>
        <v>-2844.4444444444434</v>
      </c>
      <c r="H82" s="14">
        <f>SUM(G82/(F84/100))</f>
        <v>-16.243654822335021</v>
      </c>
    </row>
    <row r="83" spans="3:8" x14ac:dyDescent="0.25">
      <c r="C83" s="4" t="s">
        <v>407</v>
      </c>
      <c r="D83" s="13">
        <v>70500</v>
      </c>
      <c r="E83" s="15">
        <v>3</v>
      </c>
      <c r="F83" s="7">
        <f t="shared" si="11"/>
        <v>23500</v>
      </c>
      <c r="G83" s="7">
        <f>SUM(F83-F84)</f>
        <v>5988.8888888888905</v>
      </c>
      <c r="H83" s="14">
        <f>SUM(G83/(F84/100))</f>
        <v>34.200507614213215</v>
      </c>
    </row>
    <row r="84" spans="3:8" x14ac:dyDescent="0.25">
      <c r="C84" s="3" t="s">
        <v>38</v>
      </c>
      <c r="D84" s="28">
        <f>SUM(D81:D83)</f>
        <v>157600</v>
      </c>
      <c r="E84" s="15">
        <f>SUM(E80:E83)</f>
        <v>9</v>
      </c>
      <c r="F84" s="7">
        <f t="shared" si="11"/>
        <v>17511.111111111109</v>
      </c>
    </row>
    <row r="86" spans="3:8" x14ac:dyDescent="0.25">
      <c r="C86" s="3" t="s">
        <v>408</v>
      </c>
    </row>
    <row r="87" spans="3:8" x14ac:dyDescent="0.25">
      <c r="C87" s="4" t="s">
        <v>409</v>
      </c>
      <c r="D87" s="13">
        <v>60700</v>
      </c>
      <c r="E87" s="15">
        <v>4</v>
      </c>
      <c r="F87" s="7">
        <f t="shared" ref="F87:F89" si="12">SUM(D87/E87)</f>
        <v>15175</v>
      </c>
      <c r="G87" s="7">
        <f>SUM(F87-F89)</f>
        <v>1360.7142857142862</v>
      </c>
      <c r="H87" s="11">
        <f>SUM(G87/(F89/100))</f>
        <v>9.8500517063081734</v>
      </c>
    </row>
    <row r="88" spans="3:8" x14ac:dyDescent="0.25">
      <c r="C88" s="4" t="s">
        <v>410</v>
      </c>
      <c r="D88" s="13">
        <v>36000</v>
      </c>
      <c r="E88" s="15">
        <v>3</v>
      </c>
      <c r="F88" s="7">
        <f t="shared" si="12"/>
        <v>12000</v>
      </c>
      <c r="G88" s="7">
        <f>SUM(F88-F89)</f>
        <v>-1814.2857142857138</v>
      </c>
      <c r="H88" s="14">
        <f>SUM(G88/(F89/100))</f>
        <v>-13.133402275077556</v>
      </c>
    </row>
    <row r="89" spans="3:8" x14ac:dyDescent="0.25">
      <c r="C89" s="3" t="s">
        <v>38</v>
      </c>
      <c r="D89" s="28">
        <f>SUM(D87:D88)</f>
        <v>96700</v>
      </c>
      <c r="E89" s="15">
        <f>SUM(E85:E88)</f>
        <v>7</v>
      </c>
      <c r="F89" s="7">
        <f t="shared" si="12"/>
        <v>13814.285714285714</v>
      </c>
    </row>
    <row r="91" spans="3:8" x14ac:dyDescent="0.25">
      <c r="C91" s="3" t="s">
        <v>392</v>
      </c>
      <c r="G91" s="7"/>
    </row>
    <row r="92" spans="3:8" x14ac:dyDescent="0.25">
      <c r="C92" s="4" t="s">
        <v>411</v>
      </c>
      <c r="D92" s="13">
        <v>16350</v>
      </c>
      <c r="E92" s="15">
        <v>2</v>
      </c>
      <c r="F92" s="7">
        <f t="shared" ref="F92:F95" si="13">SUM(D92/E92)</f>
        <v>8175</v>
      </c>
      <c r="G92" s="7">
        <f>SUM(F92-F95)</f>
        <v>-1308.3333333333339</v>
      </c>
      <c r="H92" s="14">
        <f>SUM(G92/(F95/100))</f>
        <v>-13.79613356766257</v>
      </c>
    </row>
    <row r="93" spans="3:8" x14ac:dyDescent="0.25">
      <c r="C93" s="4" t="s">
        <v>412</v>
      </c>
      <c r="D93" s="13">
        <v>41800</v>
      </c>
      <c r="E93" s="15">
        <v>4</v>
      </c>
      <c r="F93" s="7">
        <f t="shared" si="13"/>
        <v>10450</v>
      </c>
      <c r="G93" s="7">
        <f>SUM(F93-F95)</f>
        <v>966.66666666666606</v>
      </c>
      <c r="H93" s="14">
        <f>SUM(G93/(F95/100))</f>
        <v>10.193321616871698</v>
      </c>
    </row>
    <row r="94" spans="3:8" x14ac:dyDescent="0.25">
      <c r="C94" s="4" t="s">
        <v>413</v>
      </c>
      <c r="D94" s="13">
        <v>27200</v>
      </c>
      <c r="E94" s="15">
        <v>3</v>
      </c>
      <c r="F94" s="7">
        <f t="shared" si="13"/>
        <v>9066.6666666666661</v>
      </c>
      <c r="G94" s="7">
        <f>SUM(F94-F95)</f>
        <v>-416.66666666666788</v>
      </c>
      <c r="H94" s="11">
        <f>SUM(G94/(F95/100))</f>
        <v>-4.3936731107205746</v>
      </c>
    </row>
    <row r="95" spans="3:8" x14ac:dyDescent="0.25">
      <c r="C95" s="3" t="s">
        <v>38</v>
      </c>
      <c r="D95" s="28">
        <f>SUM(D92:D94)</f>
        <v>85350</v>
      </c>
      <c r="E95" s="15">
        <f>SUM(E91:E94)</f>
        <v>9</v>
      </c>
      <c r="F95" s="7">
        <f t="shared" si="13"/>
        <v>9483.3333333333339</v>
      </c>
    </row>
    <row r="97" spans="2:9" x14ac:dyDescent="0.25">
      <c r="B97" s="3" t="s">
        <v>68</v>
      </c>
      <c r="C97" s="4" t="s">
        <v>414</v>
      </c>
      <c r="D97" s="13">
        <v>3590</v>
      </c>
      <c r="E97" s="15">
        <v>4</v>
      </c>
      <c r="F97" s="7">
        <f t="shared" ref="F97:F101" si="14">SUM(D97/E97)</f>
        <v>897.5</v>
      </c>
    </row>
    <row r="98" spans="2:9" x14ac:dyDescent="0.25">
      <c r="C98" s="4" t="s">
        <v>415</v>
      </c>
      <c r="D98" s="13">
        <v>10650</v>
      </c>
      <c r="E98" s="15">
        <v>4</v>
      </c>
      <c r="F98" s="7">
        <f t="shared" si="14"/>
        <v>2662.5</v>
      </c>
    </row>
    <row r="99" spans="2:9" x14ac:dyDescent="0.25">
      <c r="C99" s="4" t="s">
        <v>416</v>
      </c>
      <c r="D99" s="13">
        <v>11300</v>
      </c>
      <c r="E99" s="15">
        <v>4</v>
      </c>
      <c r="F99" s="7">
        <f t="shared" si="14"/>
        <v>2825</v>
      </c>
    </row>
    <row r="100" spans="2:9" x14ac:dyDescent="0.25">
      <c r="C100" s="4" t="s">
        <v>417</v>
      </c>
      <c r="D100" s="13">
        <v>3090</v>
      </c>
      <c r="E100" s="15">
        <v>4</v>
      </c>
      <c r="F100" s="7">
        <f t="shared" si="14"/>
        <v>772.5</v>
      </c>
    </row>
    <row r="101" spans="2:9" x14ac:dyDescent="0.25">
      <c r="C101" s="4" t="s">
        <v>418</v>
      </c>
      <c r="D101" s="13">
        <v>5010</v>
      </c>
      <c r="E101" s="15">
        <v>4</v>
      </c>
      <c r="F101" s="7">
        <f t="shared" si="14"/>
        <v>1252.5</v>
      </c>
    </row>
    <row r="102" spans="2:9" x14ac:dyDescent="0.25">
      <c r="C102" s="3" t="s">
        <v>38</v>
      </c>
      <c r="D102" s="28">
        <f>SUM(D97:D101)</f>
        <v>33640</v>
      </c>
    </row>
    <row r="104" spans="2:9" x14ac:dyDescent="0.25">
      <c r="B104" s="3" t="s">
        <v>73</v>
      </c>
      <c r="C104" s="4" t="s">
        <v>371</v>
      </c>
      <c r="D104" s="32">
        <v>22400</v>
      </c>
    </row>
    <row r="106" spans="2:9" x14ac:dyDescent="0.25">
      <c r="B106" s="3" t="s">
        <v>77</v>
      </c>
      <c r="C106" s="4" t="s">
        <v>419</v>
      </c>
      <c r="D106" s="13">
        <v>660</v>
      </c>
      <c r="E106" s="15">
        <v>4</v>
      </c>
      <c r="F106" s="7">
        <f t="shared" ref="F106:F107" si="15">SUM(D106/E106)</f>
        <v>165</v>
      </c>
      <c r="H106" s="4"/>
      <c r="I106" s="15"/>
    </row>
    <row r="107" spans="2:9" x14ac:dyDescent="0.25">
      <c r="B107" s="3"/>
      <c r="C107" s="4" t="s">
        <v>420</v>
      </c>
      <c r="D107" s="13">
        <v>9060</v>
      </c>
      <c r="E107" s="15">
        <v>6</v>
      </c>
      <c r="F107" s="7">
        <f t="shared" si="15"/>
        <v>1510</v>
      </c>
      <c r="H107" s="4"/>
      <c r="I107" s="15"/>
    </row>
    <row r="108" spans="2:9" x14ac:dyDescent="0.25">
      <c r="B108" s="3"/>
      <c r="C108" s="4" t="s">
        <v>421</v>
      </c>
      <c r="D108" s="13">
        <v>9670</v>
      </c>
      <c r="E108" s="15">
        <v>6</v>
      </c>
      <c r="F108" s="7">
        <f t="shared" ref="F108:F111" si="16">SUM(D108/E108)</f>
        <v>1611.6666666666667</v>
      </c>
      <c r="H108" s="4"/>
      <c r="I108" s="15"/>
    </row>
    <row r="109" spans="2:9" x14ac:dyDescent="0.25">
      <c r="C109" s="4" t="s">
        <v>422</v>
      </c>
      <c r="D109" s="13">
        <v>6240</v>
      </c>
      <c r="E109" s="15">
        <v>6</v>
      </c>
      <c r="F109" s="7">
        <f t="shared" si="16"/>
        <v>1040</v>
      </c>
      <c r="H109" s="4"/>
      <c r="I109" s="15"/>
    </row>
    <row r="110" spans="2:9" x14ac:dyDescent="0.25">
      <c r="C110" s="4" t="s">
        <v>423</v>
      </c>
      <c r="D110" s="13">
        <v>4890</v>
      </c>
      <c r="E110" s="15">
        <v>4</v>
      </c>
      <c r="F110" s="7">
        <f t="shared" si="16"/>
        <v>1222.5</v>
      </c>
      <c r="H110" s="4"/>
      <c r="I110" s="15"/>
    </row>
    <row r="111" spans="2:9" x14ac:dyDescent="0.25">
      <c r="C111" s="4" t="s">
        <v>424</v>
      </c>
      <c r="D111" s="13">
        <v>8390</v>
      </c>
      <c r="E111" s="15">
        <v>6</v>
      </c>
      <c r="F111" s="7">
        <f t="shared" si="16"/>
        <v>1398.3333333333333</v>
      </c>
      <c r="H111" s="4"/>
      <c r="I111" s="15"/>
    </row>
    <row r="112" spans="2:9" x14ac:dyDescent="0.25">
      <c r="C112" s="4" t="s">
        <v>425</v>
      </c>
      <c r="D112" s="13">
        <v>51200</v>
      </c>
    </row>
    <row r="113" spans="2:8" x14ac:dyDescent="0.25">
      <c r="C113" s="3" t="s">
        <v>38</v>
      </c>
      <c r="D113" s="28">
        <f>SUM(D106:D112)</f>
        <v>90110</v>
      </c>
    </row>
    <row r="114" spans="2:8" x14ac:dyDescent="0.25">
      <c r="C114" s="3"/>
      <c r="D114" s="28"/>
    </row>
    <row r="115" spans="2:8" x14ac:dyDescent="0.25">
      <c r="C115" s="3" t="s">
        <v>423</v>
      </c>
    </row>
    <row r="116" spans="2:8" x14ac:dyDescent="0.25">
      <c r="C116" s="4" t="s">
        <v>426</v>
      </c>
      <c r="D116" s="13">
        <v>2290</v>
      </c>
      <c r="E116" s="15">
        <v>2</v>
      </c>
      <c r="F116" s="7">
        <f t="shared" ref="F116:F118" si="17">SUM(D116/E116)</f>
        <v>1145</v>
      </c>
      <c r="G116" s="7">
        <f>SUM(F116-F118)</f>
        <v>-80</v>
      </c>
      <c r="H116" s="11">
        <f>SUM(G116/(F118/100))</f>
        <v>-6.5306122448979593</v>
      </c>
    </row>
    <row r="117" spans="2:8" x14ac:dyDescent="0.25">
      <c r="C117" s="4" t="s">
        <v>427</v>
      </c>
      <c r="D117" s="13">
        <v>2610</v>
      </c>
      <c r="E117" s="15">
        <v>2</v>
      </c>
      <c r="F117" s="7">
        <f t="shared" si="17"/>
        <v>1305</v>
      </c>
      <c r="G117" s="7">
        <f>SUM(F117-F118)</f>
        <v>80</v>
      </c>
      <c r="H117" s="11">
        <f>SUM(G117/(F118/100))</f>
        <v>6.5306122448979593</v>
      </c>
    </row>
    <row r="118" spans="2:8" x14ac:dyDescent="0.25">
      <c r="C118" s="3" t="s">
        <v>38</v>
      </c>
      <c r="D118" s="28">
        <f>SUM(D116:D117)</f>
        <v>4900</v>
      </c>
      <c r="E118" s="15">
        <f>SUM(E116:E117)</f>
        <v>4</v>
      </c>
      <c r="F118" s="7">
        <f t="shared" si="17"/>
        <v>1225</v>
      </c>
    </row>
    <row r="119" spans="2:8" x14ac:dyDescent="0.25">
      <c r="C119" s="3"/>
      <c r="D119" s="28"/>
    </row>
    <row r="120" spans="2:8" x14ac:dyDescent="0.25">
      <c r="B120" s="3" t="s">
        <v>89</v>
      </c>
      <c r="C120" s="4" t="s">
        <v>371</v>
      </c>
      <c r="D120" s="32">
        <v>37700</v>
      </c>
    </row>
    <row r="122" spans="2:8" x14ac:dyDescent="0.25">
      <c r="B122" s="3" t="s">
        <v>94</v>
      </c>
      <c r="C122" s="4" t="s">
        <v>371</v>
      </c>
      <c r="D122" s="32">
        <v>185300</v>
      </c>
    </row>
    <row r="124" spans="2:8" x14ac:dyDescent="0.25">
      <c r="B124" s="3" t="s">
        <v>98</v>
      </c>
      <c r="C124" s="4" t="s">
        <v>428</v>
      </c>
      <c r="D124" s="13">
        <v>29700</v>
      </c>
      <c r="E124" s="15">
        <v>5</v>
      </c>
      <c r="F124" s="7">
        <f t="shared" ref="F124:F125" si="18">SUM(D124/E124)</f>
        <v>5940</v>
      </c>
    </row>
    <row r="125" spans="2:8" x14ac:dyDescent="0.25">
      <c r="C125" s="4" t="s">
        <v>429</v>
      </c>
      <c r="D125" s="13">
        <v>22500</v>
      </c>
      <c r="E125" s="15">
        <v>5</v>
      </c>
      <c r="F125" s="7">
        <f t="shared" si="18"/>
        <v>4500</v>
      </c>
    </row>
    <row r="126" spans="2:8" x14ac:dyDescent="0.25">
      <c r="C126" s="4" t="s">
        <v>425</v>
      </c>
      <c r="D126" s="13">
        <v>8900</v>
      </c>
    </row>
    <row r="127" spans="2:8" x14ac:dyDescent="0.25">
      <c r="C127" s="3" t="s">
        <v>38</v>
      </c>
      <c r="D127" s="28">
        <f>SUM(D124:D126)</f>
        <v>61100</v>
      </c>
    </row>
    <row r="129" spans="2:8" x14ac:dyDescent="0.25">
      <c r="B129" s="3"/>
      <c r="C129" s="3" t="s">
        <v>428</v>
      </c>
    </row>
    <row r="130" spans="2:8" x14ac:dyDescent="0.25">
      <c r="C130" s="4" t="s">
        <v>430</v>
      </c>
      <c r="D130" s="13">
        <v>24100</v>
      </c>
      <c r="E130" s="15">
        <v>4</v>
      </c>
      <c r="F130" s="7">
        <f t="shared" ref="F130:F132" si="19">SUM(D130/E130)</f>
        <v>6025</v>
      </c>
      <c r="G130" s="7">
        <f>SUM(F130-F132)</f>
        <v>87</v>
      </c>
      <c r="H130" s="11">
        <f>SUM(G130/(F132/100))</f>
        <v>1.4651397777029302</v>
      </c>
    </row>
    <row r="131" spans="2:8" x14ac:dyDescent="0.25">
      <c r="C131" s="4" t="s">
        <v>431</v>
      </c>
      <c r="D131" s="13">
        <v>5590</v>
      </c>
      <c r="E131" s="15">
        <v>1</v>
      </c>
      <c r="F131" s="7">
        <f t="shared" si="19"/>
        <v>5590</v>
      </c>
      <c r="G131" s="7">
        <f>SUM(F131-F132)</f>
        <v>-348</v>
      </c>
      <c r="H131" s="11">
        <f>SUM(G131/(F132/100))</f>
        <v>-5.860559110811721</v>
      </c>
    </row>
    <row r="132" spans="2:8" x14ac:dyDescent="0.25">
      <c r="C132" s="3" t="s">
        <v>38</v>
      </c>
      <c r="D132" s="28">
        <f>SUM(D130:D131)</f>
        <v>29690</v>
      </c>
      <c r="E132" s="15">
        <f>SUM(E130:E131)</f>
        <v>5</v>
      </c>
      <c r="F132" s="7">
        <f t="shared" si="19"/>
        <v>5938</v>
      </c>
    </row>
    <row r="134" spans="2:8" x14ac:dyDescent="0.25">
      <c r="C134" s="3" t="s">
        <v>429</v>
      </c>
    </row>
    <row r="135" spans="2:8" x14ac:dyDescent="0.25">
      <c r="C135" s="4" t="s">
        <v>432</v>
      </c>
      <c r="D135" s="13">
        <v>17950</v>
      </c>
      <c r="E135" s="15">
        <v>4</v>
      </c>
      <c r="F135" s="7">
        <f t="shared" ref="F135:F137" si="20">SUM(D135/E135)</f>
        <v>4487.5</v>
      </c>
      <c r="G135" s="7">
        <f>SUM(F135-F137)</f>
        <v>-18.5</v>
      </c>
      <c r="H135" s="11">
        <f>SUM(G135/(F137/100))</f>
        <v>-0.41056369285397248</v>
      </c>
    </row>
    <row r="136" spans="2:8" x14ac:dyDescent="0.25">
      <c r="C136" s="4" t="s">
        <v>433</v>
      </c>
      <c r="D136" s="13">
        <v>4580</v>
      </c>
      <c r="E136" s="15">
        <v>1</v>
      </c>
      <c r="F136" s="7">
        <f t="shared" si="20"/>
        <v>4580</v>
      </c>
      <c r="G136" s="7">
        <f>SUM(F136-F137)</f>
        <v>74</v>
      </c>
      <c r="H136" s="11">
        <f>SUM(G136/(F137/100))</f>
        <v>1.6422547714158899</v>
      </c>
    </row>
    <row r="137" spans="2:8" x14ac:dyDescent="0.25">
      <c r="C137" s="3" t="s">
        <v>38</v>
      </c>
      <c r="D137" s="28">
        <f>SUM(D135:D136)</f>
        <v>22530</v>
      </c>
      <c r="E137" s="15">
        <f>SUM(E135:E136)</f>
        <v>5</v>
      </c>
      <c r="F137" s="7">
        <f t="shared" si="20"/>
        <v>4506</v>
      </c>
    </row>
    <row r="139" spans="2:8" x14ac:dyDescent="0.25">
      <c r="B139" s="3" t="s">
        <v>104</v>
      </c>
      <c r="C139" s="4" t="s">
        <v>434</v>
      </c>
      <c r="D139" s="13">
        <v>460</v>
      </c>
      <c r="E139" s="15">
        <v>4</v>
      </c>
      <c r="F139" s="7">
        <f t="shared" ref="F139:F140" si="21">SUM(D139/E139)</f>
        <v>115</v>
      </c>
    </row>
    <row r="140" spans="2:8" x14ac:dyDescent="0.25">
      <c r="C140" s="4" t="s">
        <v>435</v>
      </c>
      <c r="D140" s="13">
        <v>3320</v>
      </c>
      <c r="E140" s="15">
        <v>4</v>
      </c>
      <c r="F140" s="7">
        <f t="shared" si="21"/>
        <v>830</v>
      </c>
    </row>
    <row r="141" spans="2:8" x14ac:dyDescent="0.25">
      <c r="C141" s="4" t="s">
        <v>425</v>
      </c>
      <c r="D141" s="13">
        <v>7100</v>
      </c>
    </row>
    <row r="142" spans="2:8" x14ac:dyDescent="0.25">
      <c r="C142" s="3" t="s">
        <v>38</v>
      </c>
      <c r="D142" s="28">
        <f>SUM(D139:D141)</f>
        <v>10880</v>
      </c>
    </row>
    <row r="144" spans="2:8" x14ac:dyDescent="0.25">
      <c r="C144" s="3" t="s">
        <v>434</v>
      </c>
    </row>
    <row r="145" spans="2:8" x14ac:dyDescent="0.25">
      <c r="C145" s="4" t="s">
        <v>436</v>
      </c>
      <c r="D145" s="13">
        <v>60</v>
      </c>
      <c r="E145" s="15">
        <v>1</v>
      </c>
      <c r="F145" s="7">
        <f t="shared" ref="F145:F149" si="22">SUM(D145/E145)</f>
        <v>60</v>
      </c>
      <c r="G145" s="7">
        <f>SUM(F145-F147)</f>
        <v>-55</v>
      </c>
      <c r="H145" s="14">
        <f>SUM(G145/(F147/100))</f>
        <v>-47.826086956521742</v>
      </c>
    </row>
    <row r="146" spans="2:8" x14ac:dyDescent="0.25">
      <c r="C146" s="4" t="s">
        <v>437</v>
      </c>
      <c r="D146" s="13">
        <v>400</v>
      </c>
      <c r="E146" s="15">
        <v>3</v>
      </c>
      <c r="F146" s="7">
        <f t="shared" si="22"/>
        <v>133.33333333333334</v>
      </c>
      <c r="G146" s="7">
        <f>SUM(F146-F147)</f>
        <v>18.333333333333343</v>
      </c>
      <c r="H146" s="14">
        <f>SUM(G146/(F147/100))</f>
        <v>15.942028985507255</v>
      </c>
    </row>
    <row r="147" spans="2:8" x14ac:dyDescent="0.25">
      <c r="C147" s="3" t="s">
        <v>38</v>
      </c>
      <c r="D147" s="28">
        <f>SUM(D145:D146)</f>
        <v>460</v>
      </c>
      <c r="E147" s="15">
        <f>SUM(E145:E146)</f>
        <v>4</v>
      </c>
      <c r="F147" s="7">
        <f t="shared" si="22"/>
        <v>115</v>
      </c>
    </row>
    <row r="149" spans="2:8" x14ac:dyDescent="0.25">
      <c r="B149" s="3" t="s">
        <v>111</v>
      </c>
      <c r="C149" s="4" t="s">
        <v>438</v>
      </c>
      <c r="D149" s="13">
        <v>2630</v>
      </c>
      <c r="E149" s="15">
        <v>4</v>
      </c>
      <c r="F149" s="7">
        <f t="shared" si="22"/>
        <v>657.5</v>
      </c>
    </row>
    <row r="150" spans="2:8" x14ac:dyDescent="0.25">
      <c r="C150" s="4" t="s">
        <v>425</v>
      </c>
      <c r="D150" s="13">
        <v>23400</v>
      </c>
    </row>
    <row r="151" spans="2:8" x14ac:dyDescent="0.25">
      <c r="C151" s="3" t="s">
        <v>38</v>
      </c>
      <c r="D151" s="28">
        <f>SUM(D149:D150)</f>
        <v>26030</v>
      </c>
    </row>
    <row r="153" spans="2:8" x14ac:dyDescent="0.25">
      <c r="B153" s="3" t="s">
        <v>115</v>
      </c>
      <c r="C153" s="4" t="s">
        <v>371</v>
      </c>
      <c r="D153" s="32">
        <v>9720</v>
      </c>
    </row>
    <row r="155" spans="2:8" x14ac:dyDescent="0.25">
      <c r="B155" s="3" t="s">
        <v>118</v>
      </c>
      <c r="C155" s="4" t="s">
        <v>371</v>
      </c>
      <c r="D155" s="32">
        <v>42000</v>
      </c>
    </row>
    <row r="157" spans="2:8" x14ac:dyDescent="0.25">
      <c r="B157" s="3" t="s">
        <v>124</v>
      </c>
      <c r="C157" s="4" t="s">
        <v>439</v>
      </c>
      <c r="D157" s="13">
        <v>12850</v>
      </c>
      <c r="E157" s="15">
        <v>4</v>
      </c>
      <c r="F157" s="7">
        <f t="shared" ref="F157" si="23">SUM(D157/E157)</f>
        <v>3212.5</v>
      </c>
      <c r="H157" s="4"/>
    </row>
    <row r="158" spans="2:8" x14ac:dyDescent="0.25">
      <c r="B158" s="3"/>
      <c r="C158" s="4" t="s">
        <v>440</v>
      </c>
      <c r="D158" s="13">
        <v>5130</v>
      </c>
      <c r="E158" s="15">
        <v>4</v>
      </c>
      <c r="F158" s="7">
        <f t="shared" ref="F158:F161" si="24">SUM(D158/E158)</f>
        <v>1282.5</v>
      </c>
      <c r="H158" s="4"/>
    </row>
    <row r="159" spans="2:8" x14ac:dyDescent="0.25">
      <c r="C159" s="4" t="s">
        <v>441</v>
      </c>
      <c r="D159" s="13">
        <v>13250</v>
      </c>
      <c r="E159" s="15">
        <v>4</v>
      </c>
      <c r="F159" s="7">
        <f t="shared" si="24"/>
        <v>3312.5</v>
      </c>
      <c r="H159" s="4"/>
    </row>
    <row r="160" spans="2:8" x14ac:dyDescent="0.25">
      <c r="C160" s="4" t="s">
        <v>442</v>
      </c>
      <c r="D160" s="13">
        <v>1460</v>
      </c>
      <c r="E160" s="15">
        <v>4</v>
      </c>
      <c r="F160" s="7">
        <f t="shared" si="24"/>
        <v>365</v>
      </c>
      <c r="H160" s="4"/>
    </row>
    <row r="161" spans="2:8" x14ac:dyDescent="0.25">
      <c r="C161" s="4" t="s">
        <v>443</v>
      </c>
      <c r="D161" s="13">
        <v>4070</v>
      </c>
      <c r="E161" s="15">
        <v>4</v>
      </c>
      <c r="F161" s="7">
        <f t="shared" si="24"/>
        <v>1017.5</v>
      </c>
      <c r="H161" s="4"/>
    </row>
    <row r="162" spans="2:8" x14ac:dyDescent="0.25">
      <c r="C162" s="4" t="s">
        <v>425</v>
      </c>
      <c r="D162" s="13">
        <v>24000</v>
      </c>
    </row>
    <row r="163" spans="2:8" x14ac:dyDescent="0.25">
      <c r="C163" s="3" t="s">
        <v>38</v>
      </c>
      <c r="D163" s="28">
        <f>SUM(D157:D162)</f>
        <v>60760</v>
      </c>
    </row>
    <row r="165" spans="2:8" x14ac:dyDescent="0.25">
      <c r="B165" s="3" t="s">
        <v>128</v>
      </c>
      <c r="C165" s="4" t="s">
        <v>371</v>
      </c>
      <c r="D165" s="32">
        <v>161800</v>
      </c>
    </row>
    <row r="167" spans="2:8" x14ac:dyDescent="0.25">
      <c r="B167" s="3" t="s">
        <v>138</v>
      </c>
      <c r="C167" s="4" t="s">
        <v>444</v>
      </c>
      <c r="D167" s="13">
        <v>4490</v>
      </c>
      <c r="E167" s="15">
        <v>4</v>
      </c>
      <c r="F167" s="7">
        <f t="shared" ref="F167:F168" si="25">SUM(D167/E167)</f>
        <v>1122.5</v>
      </c>
    </row>
    <row r="168" spans="2:8" x14ac:dyDescent="0.25">
      <c r="C168" s="4" t="s">
        <v>445</v>
      </c>
      <c r="D168" s="13">
        <v>9060</v>
      </c>
      <c r="E168" s="15">
        <v>4</v>
      </c>
      <c r="F168" s="7">
        <f t="shared" si="25"/>
        <v>2265</v>
      </c>
    </row>
    <row r="169" spans="2:8" x14ac:dyDescent="0.25">
      <c r="C169" s="4" t="s">
        <v>425</v>
      </c>
      <c r="D169" s="13">
        <v>64600</v>
      </c>
    </row>
    <row r="170" spans="2:8" x14ac:dyDescent="0.25">
      <c r="C170" s="3" t="s">
        <v>38</v>
      </c>
      <c r="D170" s="28">
        <f>SUM(D167:D169)</f>
        <v>78150</v>
      </c>
    </row>
    <row r="172" spans="2:8" x14ac:dyDescent="0.25">
      <c r="B172" s="3" t="s">
        <v>142</v>
      </c>
      <c r="C172" s="4" t="s">
        <v>446</v>
      </c>
      <c r="D172" s="13">
        <v>10250</v>
      </c>
      <c r="E172" s="15">
        <v>6</v>
      </c>
      <c r="F172" s="7">
        <f t="shared" ref="F172:F175" si="26">SUM(D172/E172)</f>
        <v>1708.3333333333333</v>
      </c>
    </row>
    <row r="173" spans="2:8" x14ac:dyDescent="0.25">
      <c r="C173" s="4" t="s">
        <v>447</v>
      </c>
      <c r="D173" s="13">
        <v>4820</v>
      </c>
      <c r="E173" s="15">
        <v>6</v>
      </c>
      <c r="F173" s="7">
        <f t="shared" si="26"/>
        <v>803.33333333333337</v>
      </c>
    </row>
    <row r="174" spans="2:8" x14ac:dyDescent="0.25">
      <c r="C174" s="4" t="s">
        <v>448</v>
      </c>
      <c r="D174" s="13">
        <v>3750</v>
      </c>
      <c r="E174" s="15">
        <v>6</v>
      </c>
      <c r="F174" s="7">
        <f t="shared" si="26"/>
        <v>625</v>
      </c>
    </row>
    <row r="175" spans="2:8" x14ac:dyDescent="0.25">
      <c r="C175" s="4" t="s">
        <v>449</v>
      </c>
      <c r="D175" s="13">
        <v>20000</v>
      </c>
      <c r="E175" s="15">
        <v>6</v>
      </c>
      <c r="F175" s="7">
        <f t="shared" si="26"/>
        <v>3333.3333333333335</v>
      </c>
    </row>
    <row r="176" spans="2:8" x14ac:dyDescent="0.25">
      <c r="C176" s="3" t="s">
        <v>38</v>
      </c>
      <c r="D176" s="28">
        <f>SUM(D172:D175)</f>
        <v>38820</v>
      </c>
    </row>
    <row r="178" spans="2:8" x14ac:dyDescent="0.25">
      <c r="C178" s="3" t="s">
        <v>448</v>
      </c>
    </row>
    <row r="179" spans="2:8" x14ac:dyDescent="0.25">
      <c r="C179" s="4" t="s">
        <v>450</v>
      </c>
      <c r="D179" s="13">
        <v>1190</v>
      </c>
      <c r="E179" s="15">
        <v>2</v>
      </c>
      <c r="F179" s="7">
        <f t="shared" ref="F179:F182" si="27">SUM(D179/E179)</f>
        <v>595</v>
      </c>
      <c r="G179" s="7">
        <f>SUM(F179-F182)</f>
        <v>-31.666666666666629</v>
      </c>
      <c r="H179" s="11">
        <f>SUM(G179/(F182/100))</f>
        <v>-5.053191489361696</v>
      </c>
    </row>
    <row r="180" spans="2:8" x14ac:dyDescent="0.25">
      <c r="C180" s="4" t="s">
        <v>451</v>
      </c>
      <c r="D180" s="13">
        <v>2000</v>
      </c>
      <c r="E180" s="15">
        <v>3</v>
      </c>
      <c r="F180" s="7">
        <f t="shared" si="27"/>
        <v>666.66666666666663</v>
      </c>
      <c r="G180" s="7">
        <f>SUM(F180-F182)</f>
        <v>40</v>
      </c>
      <c r="H180" s="11">
        <f>SUM(G180/(F182/100))</f>
        <v>6.3829787234042552</v>
      </c>
    </row>
    <row r="181" spans="2:8" x14ac:dyDescent="0.25">
      <c r="C181" s="4" t="s">
        <v>452</v>
      </c>
      <c r="D181" s="13">
        <v>570</v>
      </c>
      <c r="E181" s="15">
        <v>1</v>
      </c>
      <c r="F181" s="7">
        <f t="shared" si="27"/>
        <v>570</v>
      </c>
      <c r="G181" s="7">
        <f>SUM(F181-F182)</f>
        <v>-56.666666666666629</v>
      </c>
      <c r="H181" s="11">
        <f>SUM(G181/(F182/100))</f>
        <v>-9.0425531914893558</v>
      </c>
    </row>
    <row r="182" spans="2:8" x14ac:dyDescent="0.25">
      <c r="C182" s="3" t="s">
        <v>38</v>
      </c>
      <c r="D182" s="28">
        <f>SUM(D179:D181)</f>
        <v>3760</v>
      </c>
      <c r="E182" s="15">
        <f>SUM(E179:E181)</f>
        <v>6</v>
      </c>
      <c r="F182" s="7">
        <f t="shared" si="27"/>
        <v>626.66666666666663</v>
      </c>
    </row>
    <row r="184" spans="2:8" x14ac:dyDescent="0.25">
      <c r="B184" s="3" t="s">
        <v>149</v>
      </c>
      <c r="C184" s="4" t="s">
        <v>371</v>
      </c>
      <c r="D184" s="32">
        <v>7820</v>
      </c>
    </row>
    <row r="186" spans="2:8" x14ac:dyDescent="0.25">
      <c r="B186" s="3" t="s">
        <v>453</v>
      </c>
      <c r="C186" s="4" t="s">
        <v>454</v>
      </c>
      <c r="D186" s="13">
        <v>1740</v>
      </c>
      <c r="E186" s="15">
        <v>4</v>
      </c>
      <c r="F186" s="7">
        <f t="shared" ref="F186" si="28">SUM(D186/E186)</f>
        <v>435</v>
      </c>
    </row>
    <row r="187" spans="2:8" x14ac:dyDescent="0.25">
      <c r="C187" s="4" t="s">
        <v>425</v>
      </c>
      <c r="D187" s="13">
        <v>8830</v>
      </c>
    </row>
    <row r="188" spans="2:8" x14ac:dyDescent="0.25">
      <c r="C188" s="3" t="s">
        <v>38</v>
      </c>
      <c r="D188" s="28">
        <f>SUM(D186:D187)</f>
        <v>10570</v>
      </c>
    </row>
    <row r="190" spans="2:8" x14ac:dyDescent="0.25">
      <c r="B190" s="3" t="s">
        <v>155</v>
      </c>
      <c r="C190" s="4" t="s">
        <v>371</v>
      </c>
      <c r="D190" s="32">
        <v>52600</v>
      </c>
    </row>
    <row r="192" spans="2:8" x14ac:dyDescent="0.25">
      <c r="B192" s="3" t="s">
        <v>158</v>
      </c>
      <c r="C192" s="4" t="s">
        <v>371</v>
      </c>
      <c r="D192" s="32">
        <v>9290</v>
      </c>
    </row>
    <row r="194" spans="2:8" x14ac:dyDescent="0.25">
      <c r="B194" s="3" t="s">
        <v>160</v>
      </c>
      <c r="C194" s="4" t="s">
        <v>455</v>
      </c>
      <c r="D194" s="13">
        <v>13350</v>
      </c>
      <c r="E194" s="15">
        <v>4</v>
      </c>
      <c r="F194" s="7">
        <f t="shared" ref="F194" si="29">SUM(D194/E194)</f>
        <v>3337.5</v>
      </c>
    </row>
    <row r="195" spans="2:8" x14ac:dyDescent="0.25">
      <c r="C195" s="4" t="s">
        <v>425</v>
      </c>
      <c r="D195" s="13">
        <v>78500</v>
      </c>
    </row>
    <row r="196" spans="2:8" x14ac:dyDescent="0.25">
      <c r="C196" s="3" t="s">
        <v>38</v>
      </c>
      <c r="D196" s="28">
        <f>SUM(D194:D195)</f>
        <v>91850</v>
      </c>
    </row>
    <row r="198" spans="2:8" x14ac:dyDescent="0.25">
      <c r="C198" s="3" t="s">
        <v>455</v>
      </c>
    </row>
    <row r="199" spans="2:8" x14ac:dyDescent="0.25">
      <c r="C199" s="4" t="s">
        <v>456</v>
      </c>
      <c r="D199" s="13">
        <v>3350</v>
      </c>
      <c r="E199" s="15">
        <v>1</v>
      </c>
      <c r="F199" s="7">
        <f t="shared" ref="F199:F203" si="30">SUM(D199/E199)</f>
        <v>3350</v>
      </c>
      <c r="G199" s="7">
        <f>SUM(F199-F203)</f>
        <v>12.5</v>
      </c>
      <c r="H199" s="11">
        <f>SUM(G199/(F203/100))</f>
        <v>0.37453183520599254</v>
      </c>
    </row>
    <row r="200" spans="2:8" x14ac:dyDescent="0.25">
      <c r="C200" s="4" t="s">
        <v>457</v>
      </c>
      <c r="D200" s="13">
        <v>3370</v>
      </c>
      <c r="E200" s="15">
        <v>1</v>
      </c>
      <c r="F200" s="7">
        <f t="shared" si="30"/>
        <v>3370</v>
      </c>
      <c r="G200" s="7">
        <f>SUM(F200-F203)</f>
        <v>32.5</v>
      </c>
      <c r="H200" s="11">
        <f>SUM(G200/(F203/100))</f>
        <v>0.97378277153558057</v>
      </c>
    </row>
    <row r="201" spans="2:8" x14ac:dyDescent="0.25">
      <c r="C201" s="4" t="s">
        <v>458</v>
      </c>
      <c r="D201" s="13">
        <v>3040</v>
      </c>
      <c r="E201" s="15">
        <v>1</v>
      </c>
      <c r="F201" s="7">
        <f t="shared" si="30"/>
        <v>3040</v>
      </c>
      <c r="G201" s="7">
        <f>SUM(F201-F203)</f>
        <v>-297.5</v>
      </c>
      <c r="H201" s="11">
        <f>SUM(G201/(F203/100))</f>
        <v>-8.9138576779026213</v>
      </c>
    </row>
    <row r="202" spans="2:8" x14ac:dyDescent="0.25">
      <c r="C202" s="4" t="s">
        <v>459</v>
      </c>
      <c r="D202" s="13">
        <v>3590</v>
      </c>
      <c r="E202" s="15">
        <v>1</v>
      </c>
      <c r="F202" s="7">
        <f t="shared" si="30"/>
        <v>3590</v>
      </c>
      <c r="G202" s="7">
        <f>SUM(F202-F203)</f>
        <v>252.5</v>
      </c>
      <c r="H202" s="11">
        <f>SUM(G202/(F203/100))</f>
        <v>7.5655430711610485</v>
      </c>
    </row>
    <row r="203" spans="2:8" x14ac:dyDescent="0.25">
      <c r="C203" s="3" t="s">
        <v>38</v>
      </c>
      <c r="D203" s="28">
        <f>SUM(D199:D202)</f>
        <v>13350</v>
      </c>
      <c r="E203" s="15">
        <f>SUM(E199:E202)</f>
        <v>4</v>
      </c>
      <c r="F203" s="7">
        <f t="shared" si="30"/>
        <v>3337.5</v>
      </c>
    </row>
    <row r="205" spans="2:8" x14ac:dyDescent="0.25">
      <c r="B205" s="3" t="s">
        <v>167</v>
      </c>
      <c r="C205" s="4" t="s">
        <v>371</v>
      </c>
      <c r="D205" s="32">
        <v>67500</v>
      </c>
    </row>
    <row r="207" spans="2:8" x14ac:dyDescent="0.25">
      <c r="B207" s="3" t="s">
        <v>172</v>
      </c>
      <c r="C207" s="4" t="s">
        <v>371</v>
      </c>
      <c r="D207" s="32">
        <v>16000</v>
      </c>
    </row>
    <row r="209" spans="2:9" x14ac:dyDescent="0.25">
      <c r="B209" s="3" t="s">
        <v>175</v>
      </c>
      <c r="C209" s="4" t="s">
        <v>460</v>
      </c>
      <c r="D209" s="13">
        <v>6000</v>
      </c>
      <c r="E209" s="15">
        <v>4</v>
      </c>
      <c r="F209" s="7">
        <f t="shared" ref="F209:F213" si="31">SUM(D209/E209)</f>
        <v>1500</v>
      </c>
    </row>
    <row r="210" spans="2:9" x14ac:dyDescent="0.25">
      <c r="C210" s="4" t="s">
        <v>461</v>
      </c>
      <c r="D210" s="13">
        <v>9280</v>
      </c>
      <c r="E210" s="15">
        <v>4</v>
      </c>
      <c r="F210" s="7">
        <f t="shared" si="31"/>
        <v>2320</v>
      </c>
    </row>
    <row r="211" spans="2:9" x14ac:dyDescent="0.25">
      <c r="C211" s="4" t="s">
        <v>462</v>
      </c>
      <c r="D211" s="13">
        <v>2950</v>
      </c>
      <c r="E211" s="15">
        <v>4</v>
      </c>
      <c r="F211" s="7">
        <f t="shared" si="31"/>
        <v>737.5</v>
      </c>
      <c r="H211" s="4"/>
      <c r="I211" s="15"/>
    </row>
    <row r="212" spans="2:9" x14ac:dyDescent="0.25">
      <c r="C212" s="4" t="s">
        <v>463</v>
      </c>
      <c r="D212" s="13">
        <v>11100</v>
      </c>
      <c r="E212" s="15">
        <v>4</v>
      </c>
      <c r="F212" s="7">
        <f t="shared" si="31"/>
        <v>2775</v>
      </c>
      <c r="H212" s="4"/>
      <c r="I212" s="15"/>
    </row>
    <row r="213" spans="2:9" x14ac:dyDescent="0.25">
      <c r="C213" s="4" t="s">
        <v>464</v>
      </c>
      <c r="D213" s="13">
        <v>8920</v>
      </c>
      <c r="E213" s="15">
        <v>4</v>
      </c>
      <c r="F213" s="7">
        <f t="shared" si="31"/>
        <v>2230</v>
      </c>
      <c r="H213" s="4"/>
      <c r="I213" s="15"/>
    </row>
    <row r="214" spans="2:9" x14ac:dyDescent="0.25">
      <c r="C214" s="4" t="s">
        <v>425</v>
      </c>
      <c r="D214" s="13">
        <v>50700</v>
      </c>
    </row>
    <row r="215" spans="2:9" x14ac:dyDescent="0.25">
      <c r="C215" s="3" t="s">
        <v>38</v>
      </c>
      <c r="D215" s="28">
        <f>SUM(D209:D214)</f>
        <v>88950</v>
      </c>
    </row>
    <row r="217" spans="2:9" x14ac:dyDescent="0.25">
      <c r="B217" s="3" t="s">
        <v>180</v>
      </c>
      <c r="C217" s="4" t="s">
        <v>371</v>
      </c>
      <c r="D217" s="32">
        <v>10300</v>
      </c>
    </row>
    <row r="219" spans="2:9" x14ac:dyDescent="0.25">
      <c r="B219" s="3" t="s">
        <v>184</v>
      </c>
      <c r="C219" s="4" t="s">
        <v>465</v>
      </c>
      <c r="D219" s="13">
        <v>6530</v>
      </c>
      <c r="E219" s="15">
        <v>4</v>
      </c>
      <c r="F219" s="7">
        <f t="shared" ref="F219:F222" si="32">SUM(D219/E219)</f>
        <v>1632.5</v>
      </c>
    </row>
    <row r="220" spans="2:9" x14ac:dyDescent="0.25">
      <c r="C220" s="4" t="s">
        <v>466</v>
      </c>
      <c r="D220" s="13">
        <v>4880</v>
      </c>
      <c r="E220" s="15">
        <v>4</v>
      </c>
      <c r="F220" s="7">
        <f t="shared" si="32"/>
        <v>1220</v>
      </c>
    </row>
    <row r="221" spans="2:9" x14ac:dyDescent="0.25">
      <c r="C221" s="4" t="s">
        <v>467</v>
      </c>
      <c r="D221" s="13">
        <v>14000</v>
      </c>
      <c r="E221" s="15">
        <v>4</v>
      </c>
      <c r="F221" s="7">
        <f t="shared" si="32"/>
        <v>3500</v>
      </c>
    </row>
    <row r="222" spans="2:9" x14ac:dyDescent="0.25">
      <c r="C222" s="4" t="s">
        <v>468</v>
      </c>
      <c r="D222" s="13">
        <v>4150</v>
      </c>
      <c r="E222" s="15">
        <v>4</v>
      </c>
      <c r="F222" s="7">
        <f t="shared" si="32"/>
        <v>1037.5</v>
      </c>
    </row>
    <row r="223" spans="2:9" x14ac:dyDescent="0.25">
      <c r="C223" s="3" t="s">
        <v>38</v>
      </c>
      <c r="D223" s="28">
        <f>SUM(D219:D222)</f>
        <v>29560</v>
      </c>
    </row>
    <row r="225" spans="2:8" x14ac:dyDescent="0.25">
      <c r="B225" s="3" t="s">
        <v>191</v>
      </c>
      <c r="C225" s="4" t="s">
        <v>469</v>
      </c>
      <c r="D225" s="13">
        <v>1130</v>
      </c>
      <c r="E225" s="15">
        <v>5</v>
      </c>
      <c r="F225" s="7">
        <f t="shared" ref="F225:F227" si="33">SUM(D225/E225)</f>
        <v>226</v>
      </c>
      <c r="H225" s="4"/>
    </row>
    <row r="226" spans="2:8" x14ac:dyDescent="0.25">
      <c r="B226" s="3"/>
      <c r="C226" s="4" t="s">
        <v>470</v>
      </c>
      <c r="D226" s="13">
        <v>4760</v>
      </c>
      <c r="E226" s="15">
        <v>5</v>
      </c>
      <c r="F226" s="7">
        <f t="shared" si="33"/>
        <v>952</v>
      </c>
      <c r="H226" s="4"/>
    </row>
    <row r="227" spans="2:8" x14ac:dyDescent="0.25">
      <c r="C227" s="4" t="s">
        <v>471</v>
      </c>
      <c r="D227" s="13">
        <v>7150</v>
      </c>
      <c r="E227" s="15">
        <v>5</v>
      </c>
      <c r="F227" s="7">
        <f t="shared" si="33"/>
        <v>1430</v>
      </c>
      <c r="H227" s="4"/>
    </row>
    <row r="228" spans="2:8" x14ac:dyDescent="0.25">
      <c r="C228" s="3" t="s">
        <v>38</v>
      </c>
      <c r="D228" s="28">
        <f>SUM(D225:D227)</f>
        <v>13040</v>
      </c>
    </row>
    <row r="230" spans="2:8" x14ac:dyDescent="0.25">
      <c r="B230" s="3" t="s">
        <v>194</v>
      </c>
      <c r="C230" s="4" t="s">
        <v>472</v>
      </c>
      <c r="D230" s="13">
        <v>6240</v>
      </c>
      <c r="E230" s="15">
        <v>7</v>
      </c>
      <c r="F230" s="7">
        <f t="shared" ref="F230" si="34">SUM(D230/E230)</f>
        <v>891.42857142857144</v>
      </c>
    </row>
    <row r="231" spans="2:8" x14ac:dyDescent="0.25">
      <c r="C231" s="4" t="s">
        <v>425</v>
      </c>
      <c r="D231" s="13">
        <v>42700</v>
      </c>
    </row>
    <row r="232" spans="2:8" x14ac:dyDescent="0.25">
      <c r="C232" s="3" t="s">
        <v>38</v>
      </c>
      <c r="D232" s="28">
        <f>SUM(D230:D231)</f>
        <v>48940</v>
      </c>
    </row>
    <row r="234" spans="2:8" x14ac:dyDescent="0.25">
      <c r="C234" s="3" t="s">
        <v>473</v>
      </c>
    </row>
    <row r="235" spans="2:8" x14ac:dyDescent="0.25">
      <c r="C235" s="4" t="s">
        <v>474</v>
      </c>
      <c r="D235" s="13">
        <v>1350</v>
      </c>
      <c r="E235" s="15">
        <v>2</v>
      </c>
      <c r="F235" s="7">
        <f t="shared" ref="F235:F238" si="35">SUM(D235/E235)</f>
        <v>675</v>
      </c>
      <c r="G235" s="7">
        <f>SUM(F235-F238)</f>
        <v>-215</v>
      </c>
      <c r="H235" s="14">
        <f>SUM(G235/(F238/100))</f>
        <v>-24.157303370786515</v>
      </c>
    </row>
    <row r="236" spans="2:8" x14ac:dyDescent="0.25">
      <c r="C236" s="4" t="s">
        <v>475</v>
      </c>
      <c r="D236" s="13">
        <v>2950</v>
      </c>
      <c r="E236" s="15">
        <v>3</v>
      </c>
      <c r="F236" s="7">
        <f t="shared" si="35"/>
        <v>983.33333333333337</v>
      </c>
      <c r="G236" s="7">
        <f>SUM(F236-F238)</f>
        <v>93.333333333333371</v>
      </c>
      <c r="H236" s="14">
        <f>SUM(G236/(F238/100))</f>
        <v>10.486891385767795</v>
      </c>
    </row>
    <row r="237" spans="2:8" x14ac:dyDescent="0.25">
      <c r="C237" s="4" t="s">
        <v>476</v>
      </c>
      <c r="D237" s="13">
        <v>1930</v>
      </c>
      <c r="E237" s="15">
        <v>2</v>
      </c>
      <c r="F237" s="7">
        <f t="shared" si="35"/>
        <v>965</v>
      </c>
      <c r="G237" s="7">
        <f>SUM(F237-F238)</f>
        <v>75</v>
      </c>
      <c r="H237" s="11">
        <f>SUM(G237/(F238/100))</f>
        <v>8.4269662921348303</v>
      </c>
    </row>
    <row r="238" spans="2:8" x14ac:dyDescent="0.25">
      <c r="C238" s="3" t="s">
        <v>38</v>
      </c>
      <c r="D238" s="28">
        <f>SUM(D235:D237)</f>
        <v>6230</v>
      </c>
      <c r="E238" s="15">
        <f>SUM(E234:E237)</f>
        <v>7</v>
      </c>
      <c r="F238" s="7">
        <f t="shared" si="35"/>
        <v>890</v>
      </c>
    </row>
    <row r="240" spans="2:8" x14ac:dyDescent="0.25">
      <c r="B240" s="3" t="s">
        <v>195</v>
      </c>
      <c r="C240" s="4" t="s">
        <v>477</v>
      </c>
      <c r="D240" s="13">
        <v>380</v>
      </c>
      <c r="E240" s="15">
        <v>4</v>
      </c>
      <c r="F240" s="7">
        <f t="shared" ref="F240:F241" si="36">SUM(D240/E240)</f>
        <v>95</v>
      </c>
    </row>
    <row r="241" spans="2:6" x14ac:dyDescent="0.25">
      <c r="C241" s="4" t="s">
        <v>478</v>
      </c>
      <c r="D241" s="13">
        <v>3780</v>
      </c>
      <c r="E241" s="15">
        <v>4</v>
      </c>
      <c r="F241" s="7">
        <f t="shared" si="36"/>
        <v>945</v>
      </c>
    </row>
    <row r="242" spans="2:6" x14ac:dyDescent="0.25">
      <c r="C242" s="4" t="s">
        <v>425</v>
      </c>
      <c r="D242" s="13">
        <v>12100</v>
      </c>
    </row>
    <row r="243" spans="2:6" x14ac:dyDescent="0.25">
      <c r="C243" s="3" t="s">
        <v>38</v>
      </c>
      <c r="D243" s="28">
        <f>SUM(D240:D242)</f>
        <v>16260</v>
      </c>
    </row>
    <row r="245" spans="2:6" x14ac:dyDescent="0.25">
      <c r="B245" s="3" t="s">
        <v>201</v>
      </c>
      <c r="C245" s="4" t="s">
        <v>371</v>
      </c>
      <c r="D245" s="32">
        <v>33900</v>
      </c>
    </row>
    <row r="247" spans="2:6" x14ac:dyDescent="0.25">
      <c r="B247" s="3" t="s">
        <v>205</v>
      </c>
      <c r="C247" s="4" t="s">
        <v>371</v>
      </c>
      <c r="D247" s="32">
        <v>91800</v>
      </c>
    </row>
    <row r="249" spans="2:6" x14ac:dyDescent="0.25">
      <c r="B249" s="3" t="s">
        <v>208</v>
      </c>
      <c r="C249" s="4" t="s">
        <v>479</v>
      </c>
      <c r="D249" s="13">
        <v>10350</v>
      </c>
      <c r="E249" s="15">
        <v>4</v>
      </c>
      <c r="F249" s="7">
        <f t="shared" ref="F249:F250" si="37">SUM(D249/E249)</f>
        <v>2587.5</v>
      </c>
    </row>
    <row r="250" spans="2:6" x14ac:dyDescent="0.25">
      <c r="C250" s="4" t="s">
        <v>480</v>
      </c>
      <c r="D250" s="13">
        <v>1680</v>
      </c>
      <c r="E250" s="15">
        <v>4</v>
      </c>
      <c r="F250" s="7">
        <f t="shared" si="37"/>
        <v>420</v>
      </c>
    </row>
    <row r="251" spans="2:6" x14ac:dyDescent="0.25">
      <c r="C251" s="4" t="s">
        <v>425</v>
      </c>
      <c r="D251" s="13">
        <v>7170</v>
      </c>
    </row>
    <row r="252" spans="2:6" x14ac:dyDescent="0.25">
      <c r="C252" s="3" t="s">
        <v>38</v>
      </c>
      <c r="D252" s="28">
        <f>SUM(D249:D251)</f>
        <v>19200</v>
      </c>
    </row>
    <row r="254" spans="2:6" x14ac:dyDescent="0.25">
      <c r="B254" s="3" t="s">
        <v>212</v>
      </c>
      <c r="C254" s="4" t="s">
        <v>481</v>
      </c>
      <c r="D254" s="13">
        <v>5850</v>
      </c>
      <c r="E254" s="15">
        <v>5</v>
      </c>
      <c r="F254" s="7">
        <f t="shared" ref="F254" si="38">SUM(D254/E254)</f>
        <v>1170</v>
      </c>
    </row>
    <row r="255" spans="2:6" x14ac:dyDescent="0.25">
      <c r="C255" s="4" t="s">
        <v>425</v>
      </c>
      <c r="D255" s="13">
        <v>31700</v>
      </c>
    </row>
    <row r="256" spans="2:6" x14ac:dyDescent="0.25">
      <c r="C256" s="3" t="s">
        <v>38</v>
      </c>
      <c r="D256" s="28">
        <f>SUM(D254:D255)</f>
        <v>37550</v>
      </c>
    </row>
    <row r="258" spans="2:8" x14ac:dyDescent="0.25">
      <c r="B258" s="3" t="s">
        <v>218</v>
      </c>
      <c r="C258" s="4" t="s">
        <v>482</v>
      </c>
      <c r="D258" s="13">
        <v>9320</v>
      </c>
      <c r="E258" s="15">
        <v>4</v>
      </c>
      <c r="F258" s="7">
        <f t="shared" ref="F258:F262" si="39">SUM(D258/E258)</f>
        <v>2330</v>
      </c>
    </row>
    <row r="259" spans="2:8" x14ac:dyDescent="0.25">
      <c r="C259" s="4" t="s">
        <v>483</v>
      </c>
      <c r="D259" s="13">
        <v>15650</v>
      </c>
      <c r="E259" s="15">
        <v>4</v>
      </c>
      <c r="F259" s="7">
        <f t="shared" si="39"/>
        <v>3912.5</v>
      </c>
    </row>
    <row r="260" spans="2:8" x14ac:dyDescent="0.25">
      <c r="C260" s="4" t="s">
        <v>484</v>
      </c>
      <c r="D260" s="13">
        <v>23300</v>
      </c>
      <c r="E260" s="15">
        <v>4</v>
      </c>
      <c r="F260" s="7">
        <f t="shared" si="39"/>
        <v>5825</v>
      </c>
    </row>
    <row r="261" spans="2:8" x14ac:dyDescent="0.25">
      <c r="C261" s="4" t="s">
        <v>485</v>
      </c>
      <c r="D261" s="13">
        <v>1840</v>
      </c>
      <c r="E261" s="15">
        <v>4</v>
      </c>
      <c r="F261" s="7">
        <f t="shared" si="39"/>
        <v>460</v>
      </c>
      <c r="H261" s="4"/>
    </row>
    <row r="262" spans="2:8" x14ac:dyDescent="0.25">
      <c r="C262" s="4" t="s">
        <v>486</v>
      </c>
      <c r="D262" s="13">
        <v>8350</v>
      </c>
      <c r="E262" s="15">
        <v>4</v>
      </c>
      <c r="F262" s="7">
        <f t="shared" si="39"/>
        <v>2087.5</v>
      </c>
      <c r="H262" s="4"/>
    </row>
    <row r="263" spans="2:8" x14ac:dyDescent="0.25">
      <c r="C263" s="3" t="s">
        <v>38</v>
      </c>
      <c r="D263" s="28">
        <f>SUM(D258:D262)</f>
        <v>58460</v>
      </c>
    </row>
    <row r="265" spans="2:8" x14ac:dyDescent="0.25">
      <c r="B265" s="3" t="s">
        <v>223</v>
      </c>
      <c r="C265" s="4" t="s">
        <v>371</v>
      </c>
      <c r="D265" s="32">
        <v>62400</v>
      </c>
    </row>
    <row r="267" spans="2:8" x14ac:dyDescent="0.25">
      <c r="B267" s="3" t="s">
        <v>227</v>
      </c>
      <c r="C267" s="4" t="s">
        <v>371</v>
      </c>
      <c r="D267" s="32">
        <v>48300</v>
      </c>
    </row>
    <row r="269" spans="2:8" x14ac:dyDescent="0.25">
      <c r="B269" s="3" t="s">
        <v>228</v>
      </c>
      <c r="C269" s="4" t="s">
        <v>487</v>
      </c>
      <c r="D269" s="13">
        <v>15650</v>
      </c>
      <c r="E269" s="15">
        <v>6</v>
      </c>
      <c r="F269" s="7">
        <f t="shared" ref="F269:F271" si="40">SUM(D269/E269)</f>
        <v>2608.3333333333335</v>
      </c>
    </row>
    <row r="270" spans="2:8" x14ac:dyDescent="0.25">
      <c r="C270" s="4" t="s">
        <v>488</v>
      </c>
      <c r="D270" s="13">
        <v>4940</v>
      </c>
      <c r="E270" s="15">
        <v>5</v>
      </c>
      <c r="F270" s="7">
        <f t="shared" si="40"/>
        <v>988</v>
      </c>
    </row>
    <row r="271" spans="2:8" x14ac:dyDescent="0.25">
      <c r="C271" s="4" t="s">
        <v>489</v>
      </c>
      <c r="D271" s="13">
        <v>20500</v>
      </c>
      <c r="E271" s="15">
        <v>6</v>
      </c>
      <c r="F271" s="7">
        <f t="shared" si="40"/>
        <v>3416.6666666666665</v>
      </c>
    </row>
    <row r="272" spans="2:8" x14ac:dyDescent="0.25">
      <c r="C272" s="4" t="s">
        <v>425</v>
      </c>
      <c r="D272" s="13">
        <v>72900</v>
      </c>
    </row>
    <row r="273" spans="2:6" x14ac:dyDescent="0.25">
      <c r="C273" s="3" t="s">
        <v>38</v>
      </c>
      <c r="D273" s="28">
        <f>SUM(D269:D272)</f>
        <v>113990</v>
      </c>
    </row>
    <row r="275" spans="2:6" x14ac:dyDescent="0.25">
      <c r="B275" s="3" t="s">
        <v>235</v>
      </c>
      <c r="C275" s="4" t="s">
        <v>490</v>
      </c>
      <c r="D275" s="13">
        <v>970</v>
      </c>
      <c r="E275" s="15">
        <v>6</v>
      </c>
      <c r="F275" s="7">
        <f t="shared" ref="F275:F276" si="41">SUM(D275/E275)</f>
        <v>161.66666666666666</v>
      </c>
    </row>
    <row r="276" spans="2:6" x14ac:dyDescent="0.25">
      <c r="C276" s="4" t="s">
        <v>491</v>
      </c>
      <c r="D276" s="13">
        <v>15300</v>
      </c>
      <c r="E276" s="15">
        <v>6</v>
      </c>
      <c r="F276" s="7">
        <f t="shared" si="41"/>
        <v>2550</v>
      </c>
    </row>
    <row r="277" spans="2:6" x14ac:dyDescent="0.25">
      <c r="C277" s="4" t="s">
        <v>425</v>
      </c>
      <c r="D277" s="13">
        <v>199900</v>
      </c>
    </row>
    <row r="278" spans="2:6" x14ac:dyDescent="0.25">
      <c r="C278" s="3" t="s">
        <v>38</v>
      </c>
      <c r="D278" s="28">
        <f>SUM(D275:D277)</f>
        <v>216170</v>
      </c>
    </row>
    <row r="280" spans="2:6" x14ac:dyDescent="0.25">
      <c r="B280" s="3" t="s">
        <v>242</v>
      </c>
      <c r="C280" s="4" t="s">
        <v>371</v>
      </c>
      <c r="D280" s="32">
        <v>29100</v>
      </c>
    </row>
    <row r="282" spans="2:6" x14ac:dyDescent="0.25">
      <c r="B282" s="3" t="s">
        <v>245</v>
      </c>
      <c r="C282" s="4" t="s">
        <v>371</v>
      </c>
      <c r="D282" s="32">
        <v>10250</v>
      </c>
    </row>
    <row r="284" spans="2:6" x14ac:dyDescent="0.25">
      <c r="B284" s="3" t="s">
        <v>246</v>
      </c>
      <c r="C284" s="4" t="s">
        <v>492</v>
      </c>
      <c r="D284" s="13">
        <v>4060</v>
      </c>
      <c r="E284" s="15">
        <v>4</v>
      </c>
      <c r="F284" s="7">
        <f t="shared" ref="F284:F286" si="42">SUM(D284/E284)</f>
        <v>1015</v>
      </c>
    </row>
    <row r="285" spans="2:6" x14ac:dyDescent="0.25">
      <c r="C285" s="4" t="s">
        <v>493</v>
      </c>
      <c r="D285" s="13">
        <v>3670</v>
      </c>
      <c r="E285" s="15">
        <v>4</v>
      </c>
      <c r="F285" s="7">
        <f t="shared" si="42"/>
        <v>917.5</v>
      </c>
    </row>
    <row r="286" spans="2:6" x14ac:dyDescent="0.25">
      <c r="C286" s="4" t="s">
        <v>494</v>
      </c>
      <c r="D286" s="13">
        <v>4140</v>
      </c>
      <c r="E286" s="15">
        <v>4</v>
      </c>
      <c r="F286" s="7">
        <f t="shared" si="42"/>
        <v>1035</v>
      </c>
    </row>
    <row r="287" spans="2:6" x14ac:dyDescent="0.25">
      <c r="C287" s="3" t="s">
        <v>38</v>
      </c>
      <c r="D287" s="28">
        <f>SUM(D284:D286)</f>
        <v>11870</v>
      </c>
    </row>
    <row r="289" spans="2:6" x14ac:dyDescent="0.25">
      <c r="B289" s="3" t="s">
        <v>250</v>
      </c>
      <c r="C289" s="4" t="s">
        <v>495</v>
      </c>
      <c r="D289" s="13">
        <v>5820</v>
      </c>
      <c r="E289" s="15">
        <v>4</v>
      </c>
      <c r="F289" s="7">
        <f t="shared" ref="F289:F290" si="43">SUM(D289/E289)</f>
        <v>1455</v>
      </c>
    </row>
    <row r="290" spans="2:6" x14ac:dyDescent="0.25">
      <c r="C290" s="4" t="s">
        <v>496</v>
      </c>
      <c r="D290" s="13">
        <v>13550</v>
      </c>
      <c r="E290" s="15">
        <v>4</v>
      </c>
      <c r="F290" s="7">
        <f t="shared" si="43"/>
        <v>3387.5</v>
      </c>
    </row>
    <row r="291" spans="2:6" x14ac:dyDescent="0.25">
      <c r="C291" s="4" t="s">
        <v>425</v>
      </c>
      <c r="D291" s="13">
        <v>40000</v>
      </c>
    </row>
    <row r="292" spans="2:6" x14ac:dyDescent="0.25">
      <c r="C292" s="3" t="s">
        <v>38</v>
      </c>
      <c r="D292" s="28">
        <f>SUM(D289:D291)</f>
        <v>59370</v>
      </c>
    </row>
    <row r="294" spans="2:6" x14ac:dyDescent="0.25">
      <c r="B294" s="3" t="s">
        <v>256</v>
      </c>
      <c r="C294" s="4" t="s">
        <v>371</v>
      </c>
      <c r="D294" s="32">
        <v>55600</v>
      </c>
    </row>
    <row r="296" spans="2:6" x14ac:dyDescent="0.25">
      <c r="B296" s="3" t="s">
        <v>497</v>
      </c>
      <c r="C296" s="4" t="s">
        <v>371</v>
      </c>
      <c r="D296" s="32">
        <v>52200</v>
      </c>
    </row>
    <row r="298" spans="2:6" x14ac:dyDescent="0.25">
      <c r="B298" s="3" t="s">
        <v>264</v>
      </c>
      <c r="C298" s="4" t="s">
        <v>371</v>
      </c>
      <c r="D298" s="32">
        <v>4230</v>
      </c>
    </row>
    <row r="300" spans="2:6" x14ac:dyDescent="0.25">
      <c r="B300" s="3" t="s">
        <v>265</v>
      </c>
      <c r="C300" s="4" t="s">
        <v>498</v>
      </c>
      <c r="D300" s="13">
        <v>1830</v>
      </c>
      <c r="E300" s="15">
        <v>4</v>
      </c>
      <c r="F300" s="7">
        <f t="shared" ref="F300" si="44">SUM(D300/E300)</f>
        <v>457.5</v>
      </c>
    </row>
    <row r="301" spans="2:6" x14ac:dyDescent="0.25">
      <c r="C301" s="4" t="s">
        <v>425</v>
      </c>
      <c r="D301" s="13">
        <v>7850</v>
      </c>
    </row>
    <row r="302" spans="2:6" x14ac:dyDescent="0.25">
      <c r="C302" s="3" t="s">
        <v>38</v>
      </c>
      <c r="D302" s="28">
        <f>SUM(D300:D301)</f>
        <v>9680</v>
      </c>
    </row>
    <row r="304" spans="2:6" x14ac:dyDescent="0.25">
      <c r="B304" s="3" t="s">
        <v>269</v>
      </c>
      <c r="C304" s="4" t="s">
        <v>371</v>
      </c>
      <c r="D304" s="32">
        <v>14250</v>
      </c>
    </row>
    <row r="306" spans="2:8" x14ac:dyDescent="0.25">
      <c r="B306" s="3" t="s">
        <v>271</v>
      </c>
      <c r="C306" s="4" t="s">
        <v>371</v>
      </c>
      <c r="D306" s="32">
        <v>8940</v>
      </c>
    </row>
    <row r="308" spans="2:8" x14ac:dyDescent="0.25">
      <c r="B308" s="3" t="s">
        <v>273</v>
      </c>
      <c r="C308" s="4" t="s">
        <v>499</v>
      </c>
      <c r="D308" s="13">
        <v>1420</v>
      </c>
      <c r="E308" s="15">
        <v>5</v>
      </c>
      <c r="F308" s="7">
        <f t="shared" ref="F308" si="45">SUM(D308/E308)</f>
        <v>284</v>
      </c>
    </row>
    <row r="309" spans="2:8" x14ac:dyDescent="0.25">
      <c r="C309" s="4" t="s">
        <v>425</v>
      </c>
      <c r="D309" s="13">
        <v>12350</v>
      </c>
    </row>
    <row r="310" spans="2:8" x14ac:dyDescent="0.25">
      <c r="C310" s="3" t="s">
        <v>38</v>
      </c>
      <c r="D310" s="28">
        <f>SUM(D308:D309)</f>
        <v>13770</v>
      </c>
    </row>
    <row r="312" spans="2:8" x14ac:dyDescent="0.25">
      <c r="B312" s="3" t="s">
        <v>277</v>
      </c>
      <c r="C312" s="4" t="s">
        <v>500</v>
      </c>
      <c r="D312" s="13">
        <v>13550</v>
      </c>
      <c r="E312" s="15">
        <v>6</v>
      </c>
      <c r="F312" s="7">
        <f t="shared" ref="F312:F315" si="46">SUM(D312/E312)</f>
        <v>2258.3333333333335</v>
      </c>
    </row>
    <row r="313" spans="2:8" x14ac:dyDescent="0.25">
      <c r="C313" s="4" t="s">
        <v>501</v>
      </c>
      <c r="D313" s="13">
        <v>27400</v>
      </c>
      <c r="E313" s="15">
        <v>8</v>
      </c>
      <c r="F313" s="7">
        <f t="shared" si="46"/>
        <v>3425</v>
      </c>
    </row>
    <row r="314" spans="2:8" x14ac:dyDescent="0.25">
      <c r="C314" s="4" t="s">
        <v>502</v>
      </c>
      <c r="D314" s="13">
        <v>11600</v>
      </c>
      <c r="E314" s="15">
        <v>5</v>
      </c>
      <c r="F314" s="7">
        <f t="shared" si="46"/>
        <v>2320</v>
      </c>
    </row>
    <row r="315" spans="2:8" x14ac:dyDescent="0.25">
      <c r="C315" s="4" t="s">
        <v>503</v>
      </c>
      <c r="D315" s="13">
        <v>16450</v>
      </c>
      <c r="E315" s="15">
        <v>5</v>
      </c>
      <c r="F315" s="7">
        <f t="shared" si="46"/>
        <v>3290</v>
      </c>
    </row>
    <row r="316" spans="2:8" x14ac:dyDescent="0.25">
      <c r="C316" s="3" t="s">
        <v>38</v>
      </c>
      <c r="D316" s="28">
        <f>SUM(D312:D315)</f>
        <v>69000</v>
      </c>
    </row>
    <row r="318" spans="2:8" x14ac:dyDescent="0.25">
      <c r="C318" s="3" t="s">
        <v>500</v>
      </c>
    </row>
    <row r="319" spans="2:8" x14ac:dyDescent="0.25">
      <c r="C319" s="4" t="s">
        <v>504</v>
      </c>
      <c r="D319" s="13">
        <v>6690</v>
      </c>
      <c r="E319" s="15">
        <v>3</v>
      </c>
      <c r="F319" s="7">
        <f t="shared" ref="F319:F321" si="47">SUM(D319/E319)</f>
        <v>2230</v>
      </c>
      <c r="G319" s="7">
        <f>SUM(F319-F321)</f>
        <v>-30</v>
      </c>
      <c r="H319" s="11">
        <f>SUM(G319/(F321/100))</f>
        <v>-1.3274336283185839</v>
      </c>
    </row>
    <row r="320" spans="2:8" x14ac:dyDescent="0.25">
      <c r="C320" s="4" t="s">
        <v>505</v>
      </c>
      <c r="D320" s="13">
        <v>6870</v>
      </c>
      <c r="E320" s="15">
        <v>3</v>
      </c>
      <c r="F320" s="7">
        <f t="shared" si="47"/>
        <v>2290</v>
      </c>
      <c r="G320" s="7">
        <f>SUM(F320-F321)</f>
        <v>30</v>
      </c>
      <c r="H320" s="11">
        <f>SUM(G320/(F321/100))</f>
        <v>1.3274336283185839</v>
      </c>
    </row>
    <row r="321" spans="2:9" x14ac:dyDescent="0.25">
      <c r="C321" s="3" t="s">
        <v>38</v>
      </c>
      <c r="D321" s="28">
        <f>SUM(D319:D320)</f>
        <v>13560</v>
      </c>
      <c r="E321" s="15">
        <f>SUM(E319:E320)</f>
        <v>6</v>
      </c>
      <c r="F321" s="7">
        <f t="shared" si="47"/>
        <v>2260</v>
      </c>
    </row>
    <row r="323" spans="2:9" x14ac:dyDescent="0.25">
      <c r="C323" s="3" t="s">
        <v>501</v>
      </c>
    </row>
    <row r="324" spans="2:9" x14ac:dyDescent="0.25">
      <c r="C324" s="4" t="s">
        <v>506</v>
      </c>
      <c r="D324" s="13">
        <v>19700</v>
      </c>
      <c r="E324" s="15">
        <v>6</v>
      </c>
      <c r="F324" s="7">
        <f t="shared" ref="F324:F326" si="48">SUM(D324/E324)</f>
        <v>3283.3333333333335</v>
      </c>
      <c r="G324" s="7">
        <f>SUM(F324-F326)</f>
        <v>-142.91666666666652</v>
      </c>
      <c r="H324" s="11">
        <f>SUM(G324/(F326/100))</f>
        <v>-4.1712270460902303</v>
      </c>
    </row>
    <row r="325" spans="2:9" x14ac:dyDescent="0.25">
      <c r="C325" s="4" t="s">
        <v>507</v>
      </c>
      <c r="D325" s="13">
        <v>7710</v>
      </c>
      <c r="E325" s="15">
        <v>2</v>
      </c>
      <c r="F325" s="7">
        <f t="shared" si="48"/>
        <v>3855</v>
      </c>
      <c r="G325" s="7">
        <f>SUM(F325-F326)</f>
        <v>428.75</v>
      </c>
      <c r="H325" s="14">
        <f>SUM(G325/(F326/100))</f>
        <v>12.513681138270703</v>
      </c>
    </row>
    <row r="326" spans="2:9" x14ac:dyDescent="0.25">
      <c r="C326" s="3" t="s">
        <v>38</v>
      </c>
      <c r="D326" s="28">
        <f>SUM(D324:D325)</f>
        <v>27410</v>
      </c>
      <c r="E326" s="15">
        <f>SUM(E324:E325)</f>
        <v>8</v>
      </c>
      <c r="F326" s="7">
        <f t="shared" si="48"/>
        <v>3426.25</v>
      </c>
    </row>
    <row r="328" spans="2:9" x14ac:dyDescent="0.25">
      <c r="B328" s="3" t="s">
        <v>281</v>
      </c>
      <c r="C328" s="4" t="s">
        <v>508</v>
      </c>
      <c r="D328" s="13">
        <v>76300</v>
      </c>
      <c r="E328" s="15">
        <v>6</v>
      </c>
      <c r="F328" s="7">
        <f t="shared" ref="F328:F333" si="49">SUM(D328/E328)</f>
        <v>12716.666666666666</v>
      </c>
    </row>
    <row r="329" spans="2:9" x14ac:dyDescent="0.25">
      <c r="C329" s="4" t="s">
        <v>509</v>
      </c>
      <c r="D329" s="13">
        <v>74900</v>
      </c>
      <c r="E329" s="15">
        <v>6</v>
      </c>
      <c r="F329" s="7">
        <f t="shared" si="49"/>
        <v>12483.333333333334</v>
      </c>
    </row>
    <row r="330" spans="2:9" x14ac:dyDescent="0.25">
      <c r="C330" s="4" t="s">
        <v>510</v>
      </c>
      <c r="D330" s="13">
        <v>75400</v>
      </c>
      <c r="E330" s="15">
        <v>6</v>
      </c>
      <c r="F330" s="7">
        <f t="shared" si="49"/>
        <v>12566.666666666666</v>
      </c>
      <c r="H330" s="4"/>
      <c r="I330" s="15"/>
    </row>
    <row r="331" spans="2:9" x14ac:dyDescent="0.25">
      <c r="C331" s="4" t="s">
        <v>511</v>
      </c>
      <c r="D331" s="13">
        <v>81300</v>
      </c>
      <c r="E331" s="15">
        <v>6</v>
      </c>
      <c r="F331" s="7">
        <f t="shared" si="49"/>
        <v>13550</v>
      </c>
      <c r="H331" s="4"/>
      <c r="I331" s="15"/>
    </row>
    <row r="332" spans="2:9" x14ac:dyDescent="0.25">
      <c r="C332" s="4" t="s">
        <v>512</v>
      </c>
      <c r="D332" s="13">
        <v>79000</v>
      </c>
      <c r="E332" s="15">
        <v>6</v>
      </c>
      <c r="F332" s="7">
        <f t="shared" si="49"/>
        <v>13166.666666666666</v>
      </c>
    </row>
    <row r="333" spans="2:9" ht="17.100000000000001" customHeight="1" x14ac:dyDescent="0.25">
      <c r="C333" s="24" t="s">
        <v>513</v>
      </c>
      <c r="D333" s="13">
        <v>9330</v>
      </c>
      <c r="E333" s="15">
        <v>7</v>
      </c>
      <c r="F333" s="7">
        <f t="shared" si="49"/>
        <v>1332.8571428571429</v>
      </c>
    </row>
    <row r="334" spans="2:9" x14ac:dyDescent="0.25">
      <c r="C334" s="3" t="s">
        <v>38</v>
      </c>
      <c r="D334" s="28">
        <f>SUM(D328:D333)</f>
        <v>396230</v>
      </c>
    </row>
    <row r="336" spans="2:9" x14ac:dyDescent="0.25">
      <c r="C336" s="3" t="s">
        <v>508</v>
      </c>
    </row>
    <row r="337" spans="3:8" x14ac:dyDescent="0.25">
      <c r="C337" s="4" t="s">
        <v>284</v>
      </c>
      <c r="D337" s="13">
        <v>25500</v>
      </c>
      <c r="E337" s="15">
        <v>2</v>
      </c>
      <c r="F337" s="7">
        <f t="shared" ref="F337:F340" si="50">SUM(D337/E337)</f>
        <v>12750</v>
      </c>
      <c r="G337" s="7">
        <f>SUM(F337-F340)</f>
        <v>33.33333333333394</v>
      </c>
      <c r="H337" s="11">
        <f>SUM(G337/(F340/100))</f>
        <v>0.26212319790301919</v>
      </c>
    </row>
    <row r="338" spans="3:8" x14ac:dyDescent="0.25">
      <c r="C338" s="4" t="s">
        <v>286</v>
      </c>
      <c r="D338" s="13">
        <v>25200</v>
      </c>
      <c r="E338" s="15">
        <v>2</v>
      </c>
      <c r="F338" s="7">
        <f t="shared" si="50"/>
        <v>12600</v>
      </c>
      <c r="G338" s="7">
        <f>SUM(F338-F340)</f>
        <v>-116.66666666666606</v>
      </c>
      <c r="H338" s="11">
        <f>SUM(G338/(F340/100))</f>
        <v>-0.91743119266054574</v>
      </c>
    </row>
    <row r="339" spans="3:8" x14ac:dyDescent="0.25">
      <c r="C339" s="4" t="s">
        <v>232</v>
      </c>
      <c r="D339" s="13">
        <v>25600</v>
      </c>
      <c r="E339" s="15">
        <v>2</v>
      </c>
      <c r="F339" s="7">
        <f t="shared" si="50"/>
        <v>12800</v>
      </c>
      <c r="G339" s="7">
        <f>SUM(F339-F340)</f>
        <v>83.33333333333394</v>
      </c>
      <c r="H339" s="11">
        <f>SUM(G339/(F340/100))</f>
        <v>0.65530799475754087</v>
      </c>
    </row>
    <row r="340" spans="3:8" x14ac:dyDescent="0.25">
      <c r="C340" s="3" t="s">
        <v>38</v>
      </c>
      <c r="D340" s="28">
        <f>SUM(D337:D339)</f>
        <v>76300</v>
      </c>
      <c r="E340" s="15">
        <f>SUM(E337:E339)</f>
        <v>6</v>
      </c>
      <c r="F340" s="7">
        <f t="shared" si="50"/>
        <v>12716.666666666666</v>
      </c>
    </row>
    <row r="342" spans="3:8" x14ac:dyDescent="0.25">
      <c r="C342" s="3" t="s">
        <v>509</v>
      </c>
    </row>
    <row r="343" spans="3:8" x14ac:dyDescent="0.25">
      <c r="C343" s="4" t="s">
        <v>285</v>
      </c>
      <c r="D343" s="13">
        <v>24900</v>
      </c>
      <c r="E343" s="15">
        <v>2</v>
      </c>
      <c r="F343" s="7">
        <f t="shared" ref="F343:F346" si="51">SUM(D343/E343)</f>
        <v>12450</v>
      </c>
      <c r="G343" s="7">
        <f>SUM(F343-F346)</f>
        <v>-33.33333333333394</v>
      </c>
      <c r="H343" s="11">
        <f>SUM(G343/(F346/100))</f>
        <v>-0.2670226969292438</v>
      </c>
    </row>
    <row r="344" spans="3:8" x14ac:dyDescent="0.25">
      <c r="C344" s="4" t="s">
        <v>283</v>
      </c>
      <c r="D344" s="13">
        <v>24200</v>
      </c>
      <c r="E344" s="15">
        <v>2</v>
      </c>
      <c r="F344" s="7">
        <f t="shared" si="51"/>
        <v>12100</v>
      </c>
      <c r="G344" s="7">
        <f>SUM(F344-F346)</f>
        <v>-383.33333333333394</v>
      </c>
      <c r="H344" s="11">
        <f>SUM(G344/(F346/100))</f>
        <v>-3.0707610146862532</v>
      </c>
    </row>
    <row r="345" spans="3:8" x14ac:dyDescent="0.25">
      <c r="C345" s="4" t="s">
        <v>282</v>
      </c>
      <c r="D345" s="13">
        <v>25800</v>
      </c>
      <c r="E345" s="15">
        <v>2</v>
      </c>
      <c r="F345" s="7">
        <f t="shared" si="51"/>
        <v>12900</v>
      </c>
      <c r="G345" s="7">
        <f>SUM(F345-F346)</f>
        <v>416.66666666666606</v>
      </c>
      <c r="H345" s="11">
        <f>SUM(G345/(F346/100))</f>
        <v>3.337783711615482</v>
      </c>
    </row>
    <row r="346" spans="3:8" x14ac:dyDescent="0.25">
      <c r="C346" s="3" t="s">
        <v>38</v>
      </c>
      <c r="D346" s="28">
        <f>SUM(D343:D345)</f>
        <v>74900</v>
      </c>
      <c r="E346" s="15">
        <f>SUM(E343:E345)</f>
        <v>6</v>
      </c>
      <c r="F346" s="7">
        <f t="shared" si="51"/>
        <v>12483.333333333334</v>
      </c>
    </row>
    <row r="348" spans="3:8" x14ac:dyDescent="0.25">
      <c r="C348" s="3" t="s">
        <v>510</v>
      </c>
    </row>
    <row r="349" spans="3:8" x14ac:dyDescent="0.25">
      <c r="C349" s="4" t="s">
        <v>288</v>
      </c>
      <c r="D349" s="13">
        <v>26000</v>
      </c>
      <c r="E349" s="15">
        <v>2</v>
      </c>
      <c r="F349" s="7">
        <f t="shared" ref="F349:F352" si="52">SUM(D349/E349)</f>
        <v>13000</v>
      </c>
      <c r="G349" s="7">
        <f>SUM(F349-F352)</f>
        <v>433.33333333333394</v>
      </c>
    </row>
    <row r="350" spans="3:8" x14ac:dyDescent="0.25">
      <c r="C350" s="4" t="s">
        <v>287</v>
      </c>
      <c r="D350" s="13">
        <v>25300</v>
      </c>
      <c r="E350" s="15">
        <v>2</v>
      </c>
      <c r="F350" s="7">
        <f t="shared" si="52"/>
        <v>12650</v>
      </c>
      <c r="G350" s="7">
        <f>SUM(F350-F352)</f>
        <v>83.33333333333394</v>
      </c>
    </row>
    <row r="351" spans="3:8" x14ac:dyDescent="0.25">
      <c r="C351" s="4" t="s">
        <v>294</v>
      </c>
      <c r="D351" s="13">
        <v>24100</v>
      </c>
      <c r="E351" s="15">
        <v>2</v>
      </c>
      <c r="F351" s="7">
        <f t="shared" si="52"/>
        <v>12050</v>
      </c>
      <c r="G351" s="7">
        <f>SUM(F351-F352)</f>
        <v>-516.66666666666606</v>
      </c>
    </row>
    <row r="352" spans="3:8" x14ac:dyDescent="0.25">
      <c r="C352" s="3" t="s">
        <v>38</v>
      </c>
      <c r="D352" s="28">
        <f>SUM(D349:D351)</f>
        <v>75400</v>
      </c>
      <c r="E352" s="15">
        <f>SUM(E349:E351)</f>
        <v>6</v>
      </c>
      <c r="F352" s="7">
        <f t="shared" si="52"/>
        <v>12566.666666666666</v>
      </c>
    </row>
    <row r="354" spans="3:8" x14ac:dyDescent="0.25">
      <c r="C354" s="3" t="s">
        <v>511</v>
      </c>
    </row>
    <row r="355" spans="3:8" x14ac:dyDescent="0.25">
      <c r="C355" s="4" t="s">
        <v>290</v>
      </c>
      <c r="D355" s="13">
        <v>28300</v>
      </c>
      <c r="E355" s="15">
        <v>2</v>
      </c>
      <c r="F355" s="7">
        <f t="shared" ref="F355:F358" si="53">SUM(D355/E355)</f>
        <v>14150</v>
      </c>
      <c r="G355" s="7">
        <f>SUM(F355-F358)</f>
        <v>600</v>
      </c>
      <c r="H355" s="11">
        <f>SUM(G355/(F358/100))</f>
        <v>4.4280442804428048</v>
      </c>
    </row>
    <row r="356" spans="3:8" x14ac:dyDescent="0.25">
      <c r="C356" s="4" t="s">
        <v>289</v>
      </c>
      <c r="D356" s="13">
        <v>26500</v>
      </c>
      <c r="E356" s="15">
        <v>2</v>
      </c>
      <c r="F356" s="7">
        <f t="shared" si="53"/>
        <v>13250</v>
      </c>
      <c r="G356" s="7">
        <f>SUM(F356-F358)</f>
        <v>-300</v>
      </c>
      <c r="H356" s="11">
        <f>SUM(G356/(F358/100))</f>
        <v>-2.2140221402214024</v>
      </c>
    </row>
    <row r="357" spans="3:8" x14ac:dyDescent="0.25">
      <c r="C357" s="4" t="s">
        <v>291</v>
      </c>
      <c r="D357" s="13">
        <v>26500</v>
      </c>
      <c r="E357" s="15">
        <v>2</v>
      </c>
      <c r="F357" s="7">
        <f t="shared" si="53"/>
        <v>13250</v>
      </c>
      <c r="G357" s="7">
        <f>SUM(F357-F358)</f>
        <v>-300</v>
      </c>
      <c r="H357" s="11">
        <f>SUM(G357/(F358/100))</f>
        <v>-2.2140221402214024</v>
      </c>
    </row>
    <row r="358" spans="3:8" x14ac:dyDescent="0.25">
      <c r="C358" s="3" t="s">
        <v>38</v>
      </c>
      <c r="D358" s="28">
        <f>SUM(D355:D357)</f>
        <v>81300</v>
      </c>
      <c r="E358" s="15">
        <f>SUM(E355:E357)</f>
        <v>6</v>
      </c>
      <c r="F358" s="7">
        <f t="shared" si="53"/>
        <v>13550</v>
      </c>
    </row>
    <row r="360" spans="3:8" x14ac:dyDescent="0.25">
      <c r="C360" s="3" t="s">
        <v>512</v>
      </c>
    </row>
    <row r="361" spans="3:8" x14ac:dyDescent="0.25">
      <c r="C361" s="4" t="s">
        <v>292</v>
      </c>
      <c r="D361" s="13">
        <v>26800</v>
      </c>
      <c r="E361" s="15">
        <v>2</v>
      </c>
      <c r="F361" s="7">
        <f t="shared" ref="F361:F364" si="54">SUM(D361/E361)</f>
        <v>13400</v>
      </c>
      <c r="G361" s="7">
        <f>SUM(F361-F364)</f>
        <v>233.33333333333394</v>
      </c>
      <c r="H361" s="11">
        <f>SUM(G361/(F364/100))</f>
        <v>1.772151898734182</v>
      </c>
    </row>
    <row r="362" spans="3:8" x14ac:dyDescent="0.25">
      <c r="C362" s="4" t="s">
        <v>295</v>
      </c>
      <c r="D362" s="13">
        <v>26000</v>
      </c>
      <c r="E362" s="15">
        <v>2</v>
      </c>
      <c r="F362" s="7">
        <f t="shared" si="54"/>
        <v>13000</v>
      </c>
      <c r="G362" s="7">
        <f>SUM(F362-F364)</f>
        <v>-166.66666666666606</v>
      </c>
      <c r="H362" s="11">
        <f>SUM(G362/(F364/100))</f>
        <v>-1.265822784810122</v>
      </c>
    </row>
    <row r="363" spans="3:8" x14ac:dyDescent="0.25">
      <c r="C363" s="4" t="s">
        <v>293</v>
      </c>
      <c r="D363" s="13">
        <v>26200</v>
      </c>
      <c r="E363" s="15">
        <v>2</v>
      </c>
      <c r="F363" s="7">
        <f t="shared" si="54"/>
        <v>13100</v>
      </c>
      <c r="G363" s="7">
        <f>SUM(F363-F364)</f>
        <v>-66.66666666666606</v>
      </c>
      <c r="H363" s="11">
        <f>SUM(G363/(F364/100))</f>
        <v>-0.50632911392404611</v>
      </c>
    </row>
    <row r="364" spans="3:8" x14ac:dyDescent="0.25">
      <c r="C364" s="3" t="s">
        <v>38</v>
      </c>
      <c r="D364" s="28">
        <f>SUM(D361:D363)</f>
        <v>79000</v>
      </c>
      <c r="E364" s="15">
        <f>SUM(E361:E363)</f>
        <v>6</v>
      </c>
      <c r="F364" s="7">
        <f t="shared" si="54"/>
        <v>13166.666666666666</v>
      </c>
    </row>
    <row r="366" spans="3:8" x14ac:dyDescent="0.25">
      <c r="C366" s="25" t="s">
        <v>513</v>
      </c>
    </row>
    <row r="367" spans="3:8" x14ac:dyDescent="0.25">
      <c r="C367" s="4" t="s">
        <v>514</v>
      </c>
      <c r="D367" s="13">
        <v>3090</v>
      </c>
      <c r="E367" s="15">
        <v>2</v>
      </c>
      <c r="F367" s="7">
        <f t="shared" ref="F367:F373" si="55">SUM(D367/E367)</f>
        <v>1545</v>
      </c>
      <c r="G367" s="7">
        <f>SUM(F367-F371)</f>
        <v>212.14285714285711</v>
      </c>
      <c r="H367" s="14">
        <f>SUM(G367/(F371/100))</f>
        <v>15.916398713826363</v>
      </c>
    </row>
    <row r="368" spans="3:8" x14ac:dyDescent="0.25">
      <c r="C368" s="4" t="s">
        <v>515</v>
      </c>
      <c r="D368" s="13">
        <v>3120</v>
      </c>
      <c r="E368" s="15">
        <v>2</v>
      </c>
      <c r="F368" s="7">
        <f t="shared" si="55"/>
        <v>1560</v>
      </c>
      <c r="G368" s="7">
        <f>SUM(F368-F371)</f>
        <v>227.14285714285711</v>
      </c>
      <c r="H368" s="14">
        <f>SUM(G368/(F371/100))</f>
        <v>17.041800643086813</v>
      </c>
    </row>
    <row r="369" spans="2:8" x14ac:dyDescent="0.25">
      <c r="C369" s="4" t="s">
        <v>516</v>
      </c>
      <c r="D369" s="13">
        <v>1230</v>
      </c>
      <c r="E369" s="15">
        <v>1</v>
      </c>
      <c r="F369" s="7">
        <f t="shared" si="55"/>
        <v>1230</v>
      </c>
      <c r="G369" s="7">
        <f>SUM(F369-F371)</f>
        <v>-102.85714285714289</v>
      </c>
      <c r="H369" s="11">
        <f>SUM(G369/(F371/100))</f>
        <v>-7.7170418006430888</v>
      </c>
    </row>
    <row r="370" spans="2:8" x14ac:dyDescent="0.25">
      <c r="C370" s="4" t="s">
        <v>517</v>
      </c>
      <c r="D370" s="13">
        <v>1890</v>
      </c>
      <c r="E370" s="15">
        <v>2</v>
      </c>
      <c r="F370" s="7">
        <f t="shared" si="55"/>
        <v>945</v>
      </c>
      <c r="G370" s="7">
        <f>SUM(F370-F371)</f>
        <v>-387.85714285714289</v>
      </c>
      <c r="H370" s="14">
        <f>SUM(G370/(F371/100))</f>
        <v>-29.09967845659164</v>
      </c>
    </row>
    <row r="371" spans="2:8" x14ac:dyDescent="0.25">
      <c r="C371" s="3" t="s">
        <v>38</v>
      </c>
      <c r="D371" s="28">
        <f>SUM(D367:D370)</f>
        <v>9330</v>
      </c>
      <c r="E371" s="15">
        <f>SUM(E367:E370)</f>
        <v>7</v>
      </c>
      <c r="F371" s="7">
        <f t="shared" si="55"/>
        <v>1332.8571428571429</v>
      </c>
    </row>
    <row r="373" spans="2:8" x14ac:dyDescent="0.25">
      <c r="B373" s="3" t="s">
        <v>297</v>
      </c>
      <c r="C373" s="4" t="s">
        <v>518</v>
      </c>
      <c r="D373" s="13">
        <v>15500</v>
      </c>
      <c r="E373" s="15">
        <v>5</v>
      </c>
      <c r="F373" s="7">
        <f t="shared" si="55"/>
        <v>3100</v>
      </c>
    </row>
    <row r="374" spans="2:8" x14ac:dyDescent="0.25">
      <c r="C374" s="4" t="s">
        <v>425</v>
      </c>
      <c r="D374" s="13">
        <v>65800</v>
      </c>
    </row>
    <row r="375" spans="2:8" x14ac:dyDescent="0.25">
      <c r="C375" s="3" t="s">
        <v>38</v>
      </c>
      <c r="D375" s="28">
        <f>SUM(D373:D374)</f>
        <v>81300</v>
      </c>
    </row>
    <row r="377" spans="2:8" x14ac:dyDescent="0.25">
      <c r="C377" s="3" t="s">
        <v>519</v>
      </c>
    </row>
    <row r="378" spans="2:8" x14ac:dyDescent="0.25">
      <c r="C378" s="4" t="s">
        <v>520</v>
      </c>
      <c r="D378" s="13">
        <v>3050</v>
      </c>
      <c r="E378" s="15">
        <v>1</v>
      </c>
      <c r="F378" s="7">
        <f t="shared" ref="F378:F383" si="56">SUM(D378/E378)</f>
        <v>3050</v>
      </c>
      <c r="G378" s="7">
        <f>SUM(F378-F381)</f>
        <v>-46</v>
      </c>
      <c r="H378" s="11">
        <f>SUM(G378/(F381/100))</f>
        <v>-1.4857881136950903</v>
      </c>
    </row>
    <row r="379" spans="2:8" x14ac:dyDescent="0.25">
      <c r="C379" s="4" t="s">
        <v>521</v>
      </c>
      <c r="D379" s="13">
        <v>6420</v>
      </c>
      <c r="E379" s="15">
        <v>2</v>
      </c>
      <c r="F379" s="7">
        <f t="shared" si="56"/>
        <v>3210</v>
      </c>
      <c r="G379" s="7">
        <f>SUM(F379-F381)</f>
        <v>114</v>
      </c>
      <c r="H379" s="11">
        <f>SUM(G379/(F381/100))</f>
        <v>3.6821705426356588</v>
      </c>
    </row>
    <row r="380" spans="2:8" x14ac:dyDescent="0.25">
      <c r="C380" s="4" t="s">
        <v>522</v>
      </c>
      <c r="D380" s="13">
        <v>6010</v>
      </c>
      <c r="E380" s="15">
        <v>2</v>
      </c>
      <c r="F380" s="7">
        <f t="shared" ref="F380" si="57">SUM(D380/E380)</f>
        <v>3005</v>
      </c>
      <c r="G380" s="7">
        <f>SUM(F380-F381)</f>
        <v>-91</v>
      </c>
      <c r="H380" s="11">
        <f>SUM(G380/(F381/100))</f>
        <v>-2.9392764857881137</v>
      </c>
    </row>
    <row r="381" spans="2:8" x14ac:dyDescent="0.25">
      <c r="C381" s="3" t="s">
        <v>38</v>
      </c>
      <c r="D381" s="28">
        <f>SUM(D378:D380)</f>
        <v>15480</v>
      </c>
      <c r="E381" s="15">
        <f>SUM(E378:E380)</f>
        <v>5</v>
      </c>
      <c r="F381" s="7">
        <f t="shared" si="56"/>
        <v>3096</v>
      </c>
    </row>
    <row r="383" spans="2:8" x14ac:dyDescent="0.25">
      <c r="B383" s="3" t="s">
        <v>302</v>
      </c>
      <c r="C383" s="4" t="s">
        <v>523</v>
      </c>
      <c r="D383" s="13">
        <v>1970</v>
      </c>
      <c r="E383" s="15">
        <v>5</v>
      </c>
      <c r="F383" s="7">
        <f t="shared" si="56"/>
        <v>394</v>
      </c>
    </row>
    <row r="384" spans="2:8" x14ac:dyDescent="0.25">
      <c r="C384" s="4" t="s">
        <v>425</v>
      </c>
      <c r="D384" s="13">
        <v>34800</v>
      </c>
    </row>
    <row r="385" spans="2:6" x14ac:dyDescent="0.25">
      <c r="C385" s="3" t="s">
        <v>38</v>
      </c>
      <c r="D385" s="28">
        <f>SUM(D383:D384)</f>
        <v>36770</v>
      </c>
    </row>
    <row r="387" spans="2:6" x14ac:dyDescent="0.25">
      <c r="B387" s="3" t="s">
        <v>304</v>
      </c>
      <c r="C387" s="4" t="s">
        <v>524</v>
      </c>
      <c r="D387" s="13">
        <v>6240</v>
      </c>
      <c r="E387" s="15">
        <v>6</v>
      </c>
      <c r="F387" s="7">
        <f t="shared" ref="F387:F389" si="58">SUM(D387/E387)</f>
        <v>1040</v>
      </c>
    </row>
    <row r="388" spans="2:6" x14ac:dyDescent="0.25">
      <c r="C388" s="4" t="s">
        <v>525</v>
      </c>
      <c r="D388" s="13">
        <v>3170</v>
      </c>
      <c r="E388" s="15">
        <v>5</v>
      </c>
      <c r="F388" s="7">
        <f t="shared" si="58"/>
        <v>634</v>
      </c>
    </row>
    <row r="389" spans="2:6" x14ac:dyDescent="0.25">
      <c r="C389" s="4" t="s">
        <v>526</v>
      </c>
      <c r="D389" s="13">
        <v>6760</v>
      </c>
      <c r="E389" s="15">
        <v>5</v>
      </c>
      <c r="F389" s="7">
        <f t="shared" si="58"/>
        <v>1352</v>
      </c>
    </row>
    <row r="390" spans="2:6" x14ac:dyDescent="0.25">
      <c r="C390" s="4" t="s">
        <v>425</v>
      </c>
      <c r="D390" s="13">
        <v>32800</v>
      </c>
    </row>
    <row r="391" spans="2:6" x14ac:dyDescent="0.25">
      <c r="C391" s="3" t="s">
        <v>38</v>
      </c>
      <c r="D391" s="28">
        <f>SUM(D387:D390)</f>
        <v>48970</v>
      </c>
    </row>
    <row r="393" spans="2:6" x14ac:dyDescent="0.25">
      <c r="B393" s="3" t="s">
        <v>308</v>
      </c>
      <c r="C393" s="4" t="s">
        <v>527</v>
      </c>
      <c r="D393" s="13">
        <v>2310</v>
      </c>
      <c r="E393" s="15">
        <v>4</v>
      </c>
      <c r="F393" s="7">
        <f t="shared" ref="F393:F395" si="59">SUM(D393/E393)</f>
        <v>577.5</v>
      </c>
    </row>
    <row r="394" spans="2:6" x14ac:dyDescent="0.25">
      <c r="C394" s="4" t="s">
        <v>528</v>
      </c>
      <c r="D394" s="13">
        <v>2440</v>
      </c>
      <c r="E394" s="15">
        <v>4</v>
      </c>
      <c r="F394" s="7">
        <f t="shared" si="59"/>
        <v>610</v>
      </c>
    </row>
    <row r="395" spans="2:6" x14ac:dyDescent="0.25">
      <c r="C395" s="4" t="s">
        <v>529</v>
      </c>
      <c r="D395" s="13">
        <v>940</v>
      </c>
      <c r="E395" s="15">
        <v>4</v>
      </c>
      <c r="F395" s="7">
        <f t="shared" si="59"/>
        <v>235</v>
      </c>
    </row>
    <row r="396" spans="2:6" x14ac:dyDescent="0.25">
      <c r="C396" s="3" t="s">
        <v>38</v>
      </c>
      <c r="D396" s="28">
        <f>SUM(D393:D395)</f>
        <v>5690</v>
      </c>
    </row>
    <row r="398" spans="2:6" x14ac:dyDescent="0.25">
      <c r="B398" s="3" t="s">
        <v>312</v>
      </c>
      <c r="C398" s="4" t="s">
        <v>371</v>
      </c>
      <c r="D398" s="32">
        <v>8400</v>
      </c>
    </row>
    <row r="400" spans="2:6" x14ac:dyDescent="0.25">
      <c r="B400" s="3" t="s">
        <v>317</v>
      </c>
      <c r="C400" s="4" t="s">
        <v>371</v>
      </c>
      <c r="D400" s="32">
        <v>730</v>
      </c>
    </row>
    <row r="402" spans="2:6" x14ac:dyDescent="0.25">
      <c r="B402" s="3" t="s">
        <v>318</v>
      </c>
      <c r="C402" s="4" t="s">
        <v>530</v>
      </c>
      <c r="D402" s="13">
        <v>2040</v>
      </c>
      <c r="E402" s="15">
        <v>5</v>
      </c>
      <c r="F402" s="7">
        <f t="shared" ref="F402:F403" si="60">SUM(D402/E402)</f>
        <v>408</v>
      </c>
    </row>
    <row r="403" spans="2:6" x14ac:dyDescent="0.25">
      <c r="C403" s="4" t="s">
        <v>531</v>
      </c>
      <c r="D403" s="13">
        <v>2500</v>
      </c>
      <c r="E403" s="15">
        <v>5</v>
      </c>
      <c r="F403" s="7">
        <f t="shared" si="60"/>
        <v>500</v>
      </c>
    </row>
    <row r="404" spans="2:6" x14ac:dyDescent="0.25">
      <c r="C404" s="4" t="s">
        <v>425</v>
      </c>
      <c r="D404" s="13">
        <v>19800</v>
      </c>
    </row>
    <row r="405" spans="2:6" x14ac:dyDescent="0.25">
      <c r="C405" s="3" t="s">
        <v>38</v>
      </c>
      <c r="D405" s="28">
        <f>SUM(D402:D404)</f>
        <v>24340</v>
      </c>
    </row>
    <row r="407" spans="2:6" x14ac:dyDescent="0.25">
      <c r="B407" s="3" t="s">
        <v>322</v>
      </c>
      <c r="C407" s="4" t="s">
        <v>532</v>
      </c>
      <c r="D407" s="13">
        <v>10600</v>
      </c>
      <c r="E407" s="15">
        <v>4</v>
      </c>
      <c r="F407" s="7">
        <f t="shared" ref="F407:F410" si="61">SUM(D407/E407)</f>
        <v>2650</v>
      </c>
    </row>
    <row r="408" spans="2:6" x14ac:dyDescent="0.25">
      <c r="C408" s="4" t="s">
        <v>533</v>
      </c>
      <c r="D408" s="13">
        <v>1970</v>
      </c>
      <c r="E408" s="15">
        <v>4</v>
      </c>
      <c r="F408" s="7">
        <f t="shared" si="61"/>
        <v>492.5</v>
      </c>
    </row>
    <row r="409" spans="2:6" x14ac:dyDescent="0.25">
      <c r="C409" s="4" t="s">
        <v>534</v>
      </c>
      <c r="D409" s="13">
        <v>11550</v>
      </c>
      <c r="E409" s="15">
        <v>4</v>
      </c>
      <c r="F409" s="7">
        <f t="shared" si="61"/>
        <v>2887.5</v>
      </c>
    </row>
    <row r="410" spans="2:6" x14ac:dyDescent="0.25">
      <c r="C410" s="4" t="s">
        <v>535</v>
      </c>
      <c r="D410" s="13">
        <v>1930</v>
      </c>
      <c r="E410" s="15">
        <v>4</v>
      </c>
      <c r="F410" s="7">
        <f t="shared" si="61"/>
        <v>482.5</v>
      </c>
    </row>
    <row r="411" spans="2:6" x14ac:dyDescent="0.25">
      <c r="C411" s="3" t="s">
        <v>38</v>
      </c>
      <c r="D411" s="28">
        <f>SUM(D407:D410)</f>
        <v>26050</v>
      </c>
    </row>
    <row r="413" spans="2:6" x14ac:dyDescent="0.25">
      <c r="B413" s="3" t="s">
        <v>327</v>
      </c>
      <c r="C413" s="4" t="s">
        <v>536</v>
      </c>
      <c r="D413" s="13">
        <v>17300</v>
      </c>
      <c r="E413" s="15">
        <v>4</v>
      </c>
      <c r="F413" s="7">
        <f t="shared" ref="F413" si="62">SUM(D413/E413)</f>
        <v>4325</v>
      </c>
    </row>
    <row r="414" spans="2:6" x14ac:dyDescent="0.25">
      <c r="C414" s="4" t="s">
        <v>425</v>
      </c>
      <c r="D414" s="13">
        <v>35500</v>
      </c>
    </row>
    <row r="415" spans="2:6" x14ac:dyDescent="0.25">
      <c r="C415" s="3" t="s">
        <v>38</v>
      </c>
      <c r="D415" s="28">
        <f>SUM(D413:D414)</f>
        <v>52800</v>
      </c>
    </row>
    <row r="417" spans="2:6" x14ac:dyDescent="0.25">
      <c r="B417" s="3" t="s">
        <v>331</v>
      </c>
      <c r="C417" s="4" t="s">
        <v>537</v>
      </c>
      <c r="D417" s="13">
        <v>640</v>
      </c>
      <c r="E417" s="15">
        <v>6</v>
      </c>
      <c r="F417" s="7">
        <f t="shared" ref="F417:F422" si="63">SUM(D417/E417)</f>
        <v>106.66666666666667</v>
      </c>
    </row>
    <row r="418" spans="2:6" x14ac:dyDescent="0.25">
      <c r="C418" s="4" t="s">
        <v>538</v>
      </c>
      <c r="D418" s="13">
        <v>4070</v>
      </c>
      <c r="E418" s="15">
        <v>6</v>
      </c>
      <c r="F418" s="7">
        <f t="shared" si="63"/>
        <v>678.33333333333337</v>
      </c>
    </row>
    <row r="419" spans="2:6" x14ac:dyDescent="0.25">
      <c r="C419" s="4" t="s">
        <v>539</v>
      </c>
      <c r="D419" s="13">
        <v>18800</v>
      </c>
      <c r="E419" s="15">
        <v>6</v>
      </c>
      <c r="F419" s="7">
        <f t="shared" si="63"/>
        <v>3133.3333333333335</v>
      </c>
    </row>
    <row r="420" spans="2:6" x14ac:dyDescent="0.25">
      <c r="C420" s="4" t="s">
        <v>540</v>
      </c>
      <c r="D420" s="13">
        <v>6740</v>
      </c>
      <c r="E420" s="15">
        <v>6</v>
      </c>
      <c r="F420" s="7">
        <f t="shared" si="63"/>
        <v>1123.3333333333333</v>
      </c>
    </row>
    <row r="421" spans="2:6" x14ac:dyDescent="0.25">
      <c r="C421" s="4" t="s">
        <v>541</v>
      </c>
      <c r="D421" s="13">
        <v>5820</v>
      </c>
      <c r="E421" s="15">
        <v>6</v>
      </c>
      <c r="F421" s="7">
        <f t="shared" si="63"/>
        <v>970</v>
      </c>
    </row>
    <row r="422" spans="2:6" x14ac:dyDescent="0.25">
      <c r="C422" s="4" t="s">
        <v>542</v>
      </c>
      <c r="D422" s="13">
        <v>4630</v>
      </c>
      <c r="E422" s="15">
        <v>6</v>
      </c>
      <c r="F422" s="7">
        <f t="shared" si="63"/>
        <v>771.66666666666663</v>
      </c>
    </row>
    <row r="423" spans="2:6" x14ac:dyDescent="0.25">
      <c r="C423" s="4" t="s">
        <v>425</v>
      </c>
      <c r="D423" s="13">
        <v>93900</v>
      </c>
    </row>
    <row r="424" spans="2:6" x14ac:dyDescent="0.25">
      <c r="C424" s="3" t="s">
        <v>38</v>
      </c>
      <c r="D424" s="28">
        <f>SUM(D417:D423)</f>
        <v>134600</v>
      </c>
    </row>
    <row r="426" spans="2:6" x14ac:dyDescent="0.25">
      <c r="B426" s="3" t="s">
        <v>332</v>
      </c>
      <c r="C426" s="4" t="s">
        <v>543</v>
      </c>
      <c r="D426" s="13">
        <v>2410</v>
      </c>
      <c r="E426" s="15">
        <v>6</v>
      </c>
      <c r="F426" s="7">
        <f t="shared" ref="F426:F427" si="64">SUM(D426/E426)</f>
        <v>401.66666666666669</v>
      </c>
    </row>
    <row r="427" spans="2:6" x14ac:dyDescent="0.25">
      <c r="C427" s="4" t="s">
        <v>544</v>
      </c>
      <c r="D427" s="13">
        <v>1230</v>
      </c>
      <c r="E427" s="15">
        <v>6</v>
      </c>
      <c r="F427" s="7">
        <f t="shared" si="64"/>
        <v>205</v>
      </c>
    </row>
    <row r="428" spans="2:6" x14ac:dyDescent="0.25">
      <c r="C428" s="4" t="s">
        <v>425</v>
      </c>
      <c r="D428" s="13">
        <v>15250</v>
      </c>
    </row>
    <row r="429" spans="2:6" x14ac:dyDescent="0.25">
      <c r="C429" s="3" t="s">
        <v>38</v>
      </c>
      <c r="D429" s="28">
        <f>SUM(D426:D428)</f>
        <v>18890</v>
      </c>
    </row>
    <row r="431" spans="2:6" x14ac:dyDescent="0.25">
      <c r="B431" s="3" t="s">
        <v>341</v>
      </c>
      <c r="C431" s="4" t="s">
        <v>545</v>
      </c>
      <c r="D431" s="13">
        <v>3580</v>
      </c>
      <c r="E431" s="15">
        <v>6</v>
      </c>
      <c r="F431" s="7">
        <f t="shared" ref="F431:F439" si="65">SUM(D431/E431)</f>
        <v>596.66666666666663</v>
      </c>
    </row>
    <row r="432" spans="2:6" x14ac:dyDescent="0.25">
      <c r="C432" s="4" t="s">
        <v>546</v>
      </c>
      <c r="D432" s="13">
        <v>8750</v>
      </c>
      <c r="E432" s="15">
        <v>7</v>
      </c>
      <c r="F432" s="7">
        <f t="shared" si="65"/>
        <v>1250</v>
      </c>
    </row>
    <row r="433" spans="3:8" x14ac:dyDescent="0.25">
      <c r="C433" s="4" t="s">
        <v>547</v>
      </c>
      <c r="D433" s="13">
        <v>2990</v>
      </c>
      <c r="E433" s="15">
        <v>6</v>
      </c>
      <c r="F433" s="7">
        <f t="shared" si="65"/>
        <v>498.33333333333331</v>
      </c>
    </row>
    <row r="434" spans="3:8" x14ac:dyDescent="0.25">
      <c r="C434" s="4" t="s">
        <v>548</v>
      </c>
      <c r="D434" s="13">
        <v>2100</v>
      </c>
      <c r="E434" s="15">
        <v>6</v>
      </c>
      <c r="F434" s="7">
        <f t="shared" si="65"/>
        <v>350</v>
      </c>
    </row>
    <row r="435" spans="3:8" x14ac:dyDescent="0.25">
      <c r="C435" s="4" t="s">
        <v>549</v>
      </c>
      <c r="D435" s="13">
        <v>6590</v>
      </c>
      <c r="E435" s="15">
        <v>7</v>
      </c>
      <c r="F435" s="7">
        <f t="shared" si="65"/>
        <v>941.42857142857144</v>
      </c>
    </row>
    <row r="436" spans="3:8" x14ac:dyDescent="0.25">
      <c r="C436" s="4" t="s">
        <v>550</v>
      </c>
      <c r="D436" s="13">
        <v>450</v>
      </c>
      <c r="E436" s="15">
        <v>6</v>
      </c>
      <c r="F436" s="7">
        <f t="shared" si="65"/>
        <v>75</v>
      </c>
    </row>
    <row r="437" spans="3:8" x14ac:dyDescent="0.25">
      <c r="C437" s="4" t="s">
        <v>551</v>
      </c>
      <c r="D437" s="13">
        <v>4660</v>
      </c>
      <c r="E437" s="15">
        <v>6</v>
      </c>
      <c r="F437" s="7">
        <f t="shared" si="65"/>
        <v>776.66666666666663</v>
      </c>
    </row>
    <row r="438" spans="3:8" x14ac:dyDescent="0.25">
      <c r="C438" s="4" t="s">
        <v>552</v>
      </c>
      <c r="D438" s="13">
        <v>1660</v>
      </c>
      <c r="E438" s="15">
        <v>6</v>
      </c>
      <c r="F438" s="7">
        <f t="shared" si="65"/>
        <v>276.66666666666669</v>
      </c>
    </row>
    <row r="439" spans="3:8" x14ac:dyDescent="0.25">
      <c r="C439" s="4" t="s">
        <v>553</v>
      </c>
      <c r="D439" s="13">
        <v>2210</v>
      </c>
      <c r="E439" s="15">
        <v>6</v>
      </c>
      <c r="F439" s="7">
        <f t="shared" si="65"/>
        <v>368.33333333333331</v>
      </c>
    </row>
    <row r="440" spans="3:8" x14ac:dyDescent="0.25">
      <c r="C440" s="3" t="s">
        <v>38</v>
      </c>
      <c r="D440" s="28">
        <f>SUM(D431:D439)</f>
        <v>32990</v>
      </c>
    </row>
    <row r="442" spans="3:8" x14ac:dyDescent="0.25">
      <c r="C442" s="3" t="s">
        <v>546</v>
      </c>
    </row>
    <row r="443" spans="3:8" x14ac:dyDescent="0.25">
      <c r="C443" s="4" t="s">
        <v>557</v>
      </c>
      <c r="D443" s="13">
        <v>1110</v>
      </c>
      <c r="E443" s="15">
        <v>1</v>
      </c>
      <c r="F443" s="7">
        <f t="shared" ref="F443:F444" si="66">SUM(D443/E443)</f>
        <v>1110</v>
      </c>
      <c r="G443" s="7">
        <f>SUM(F443-F446)</f>
        <v>-141.42857142857133</v>
      </c>
      <c r="H443" s="14">
        <f>SUM(G443/(F446/100))</f>
        <v>-11.301369863013692</v>
      </c>
    </row>
    <row r="444" spans="3:8" x14ac:dyDescent="0.25">
      <c r="C444" s="4" t="s">
        <v>558</v>
      </c>
      <c r="D444" s="13">
        <v>5240</v>
      </c>
      <c r="E444" s="15">
        <v>4</v>
      </c>
      <c r="F444" s="7">
        <f t="shared" si="66"/>
        <v>1310</v>
      </c>
      <c r="G444" s="7">
        <f>SUM(F444-F446)</f>
        <v>58.571428571428669</v>
      </c>
      <c r="H444" s="11">
        <f>SUM(G444/(F446/100))</f>
        <v>4.6803652968036618</v>
      </c>
    </row>
    <row r="445" spans="3:8" x14ac:dyDescent="0.25">
      <c r="C445" s="4" t="s">
        <v>559</v>
      </c>
      <c r="D445" s="13">
        <v>2410</v>
      </c>
      <c r="E445" s="15">
        <v>2</v>
      </c>
      <c r="F445" s="7">
        <f t="shared" ref="F445:F446" si="67">SUM(D445/E445)</f>
        <v>1205</v>
      </c>
      <c r="G445" s="7">
        <f>SUM(F445-F446)</f>
        <v>-46.428571428571331</v>
      </c>
      <c r="H445" s="11">
        <f>SUM(G445/(F446/100))</f>
        <v>-3.7100456621004492</v>
      </c>
    </row>
    <row r="446" spans="3:8" x14ac:dyDescent="0.25">
      <c r="C446" s="3" t="s">
        <v>38</v>
      </c>
      <c r="D446" s="28">
        <f>SUM(D443:D445)</f>
        <v>8760</v>
      </c>
      <c r="E446" s="15">
        <f>SUM(E443:E445)</f>
        <v>7</v>
      </c>
      <c r="F446" s="7">
        <f t="shared" si="67"/>
        <v>1251.4285714285713</v>
      </c>
    </row>
    <row r="448" spans="3:8" x14ac:dyDescent="0.25">
      <c r="C448" s="3" t="s">
        <v>548</v>
      </c>
    </row>
    <row r="449" spans="2:8" x14ac:dyDescent="0.25">
      <c r="C449" s="4" t="s">
        <v>554</v>
      </c>
      <c r="D449" s="13">
        <v>270</v>
      </c>
      <c r="E449" s="15">
        <v>1</v>
      </c>
      <c r="F449" s="7">
        <f t="shared" ref="F449:F451" si="68">SUM(D449/E449)</f>
        <v>270</v>
      </c>
      <c r="G449" s="7">
        <f>SUM(F449-F452)</f>
        <v>-80</v>
      </c>
      <c r="H449" s="14">
        <f>SUM(G449/(F452/100))</f>
        <v>-22.857142857142858</v>
      </c>
    </row>
    <row r="450" spans="2:8" x14ac:dyDescent="0.25">
      <c r="C450" s="4" t="s">
        <v>555</v>
      </c>
      <c r="D450" s="13">
        <v>790</v>
      </c>
      <c r="E450" s="15">
        <v>2</v>
      </c>
      <c r="F450" s="7">
        <f t="shared" si="68"/>
        <v>395</v>
      </c>
      <c r="G450" s="7">
        <f>SUM(F450-F452)</f>
        <v>45</v>
      </c>
      <c r="H450" s="14">
        <f>SUM(G450/(F452/100))</f>
        <v>12.857142857142858</v>
      </c>
    </row>
    <row r="451" spans="2:8" x14ac:dyDescent="0.25">
      <c r="C451" s="4" t="s">
        <v>556</v>
      </c>
      <c r="D451" s="13">
        <v>1040</v>
      </c>
      <c r="E451" s="15">
        <v>3</v>
      </c>
      <c r="F451" s="7">
        <f t="shared" si="68"/>
        <v>346.66666666666669</v>
      </c>
      <c r="G451" s="7">
        <f>SUM(F451-F452)</f>
        <v>-3.3333333333333144</v>
      </c>
      <c r="H451" s="11">
        <f>SUM(G451/(F452/100))</f>
        <v>-0.952380952380947</v>
      </c>
    </row>
    <row r="452" spans="2:8" x14ac:dyDescent="0.25">
      <c r="C452" s="3" t="s">
        <v>38</v>
      </c>
      <c r="D452" s="28">
        <f>SUM(D449:D451)</f>
        <v>2100</v>
      </c>
      <c r="E452" s="15">
        <f>SUM(E449:E451)</f>
        <v>6</v>
      </c>
      <c r="F452" s="7">
        <f t="shared" ref="F452:F454" si="69">SUM(D452/E452)</f>
        <v>350</v>
      </c>
    </row>
    <row r="453" spans="2:8" x14ac:dyDescent="0.25">
      <c r="C453" s="3"/>
      <c r="D453" s="28"/>
    </row>
    <row r="454" spans="2:8" x14ac:dyDescent="0.25">
      <c r="B454" s="3" t="s">
        <v>347</v>
      </c>
      <c r="C454" s="4" t="s">
        <v>560</v>
      </c>
      <c r="D454" s="13">
        <v>1740</v>
      </c>
      <c r="E454" s="15">
        <v>5</v>
      </c>
      <c r="F454" s="7">
        <f t="shared" si="69"/>
        <v>348</v>
      </c>
    </row>
    <row r="455" spans="2:8" x14ac:dyDescent="0.25">
      <c r="C455" s="4" t="s">
        <v>425</v>
      </c>
      <c r="D455" s="13">
        <v>11300</v>
      </c>
    </row>
    <row r="456" spans="2:8" x14ac:dyDescent="0.25">
      <c r="C456" s="3" t="s">
        <v>38</v>
      </c>
      <c r="D456" s="28">
        <f>SUM(D454:D455)</f>
        <v>13040</v>
      </c>
    </row>
    <row r="458" spans="2:8" x14ac:dyDescent="0.25">
      <c r="B458" s="3" t="s">
        <v>352</v>
      </c>
      <c r="C458" s="4" t="s">
        <v>561</v>
      </c>
      <c r="D458" s="13">
        <v>2080</v>
      </c>
      <c r="E458" s="15">
        <v>5</v>
      </c>
      <c r="F458" s="7">
        <f t="shared" ref="F458" si="70">SUM(D458/E458)</f>
        <v>416</v>
      </c>
    </row>
    <row r="459" spans="2:8" x14ac:dyDescent="0.25">
      <c r="C459" s="4" t="s">
        <v>425</v>
      </c>
      <c r="D459" s="13">
        <v>55800</v>
      </c>
    </row>
    <row r="460" spans="2:8" x14ac:dyDescent="0.25">
      <c r="C460" s="3" t="s">
        <v>38</v>
      </c>
      <c r="D460" s="28">
        <f>SUM(D458:D459)</f>
        <v>57880</v>
      </c>
    </row>
  </sheetData>
  <pageMargins left="0.39370078740157483" right="0.39370078740157483" top="0.55118110236220474" bottom="0.43307086614173229" header="0.51181102362204722" footer="0.51181102362204722"/>
  <pageSetup paperSize="9" scale="85" orientation="landscape" r:id="rId1"/>
  <rowBreaks count="14" manualBreakCount="14">
    <brk id="33" max="16383" man="1"/>
    <brk id="63" max="16383" man="1"/>
    <brk id="95" max="16383" man="1"/>
    <brk id="122" max="16383" man="1"/>
    <brk id="155" max="16383" man="1"/>
    <brk id="190" max="16383" man="1"/>
    <brk id="223" max="16383" man="1"/>
    <brk id="256" max="16383" man="1"/>
    <brk id="287" max="16383" man="1"/>
    <brk id="310" max="16383" man="1"/>
    <brk id="340" max="16383" man="1"/>
    <brk id="371" max="16383" man="1"/>
    <brk id="400" max="16383" man="1"/>
    <brk id="4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7"/>
  <sheetViews>
    <sheetView tabSelected="1" zoomScaleNormal="100" workbookViewId="0">
      <selection activeCell="J9" sqref="J9"/>
    </sheetView>
  </sheetViews>
  <sheetFormatPr defaultRowHeight="15.75" x14ac:dyDescent="0.25"/>
  <cols>
    <col min="1" max="1" width="24.7109375" style="4" customWidth="1"/>
    <col min="2" max="2" width="31.42578125" style="4" customWidth="1"/>
    <col min="3" max="3" width="47.42578125" style="4" customWidth="1"/>
    <col min="4" max="4" width="11.5703125" style="30" customWidth="1"/>
    <col min="5" max="5" width="9.140625" style="8"/>
    <col min="6" max="7" width="9.140625" style="4"/>
    <col min="8" max="8" width="9.140625" style="12"/>
  </cols>
  <sheetData>
    <row r="1" spans="1:11" ht="27" customHeight="1" x14ac:dyDescent="0.25">
      <c r="B1" s="19" t="s">
        <v>562</v>
      </c>
    </row>
    <row r="2" spans="1:11" s="1" customFormat="1" ht="63.75" customHeight="1" x14ac:dyDescent="0.25">
      <c r="A2" s="3"/>
      <c r="B2" s="3" t="s">
        <v>563</v>
      </c>
      <c r="C2" s="3" t="s">
        <v>564</v>
      </c>
      <c r="D2" s="22" t="s">
        <v>28</v>
      </c>
      <c r="E2" s="34" t="s">
        <v>29</v>
      </c>
      <c r="F2" s="34" t="s">
        <v>565</v>
      </c>
      <c r="G2" s="17" t="s">
        <v>31</v>
      </c>
      <c r="H2" s="35" t="s">
        <v>32</v>
      </c>
    </row>
    <row r="4" spans="1:11" x14ac:dyDescent="0.25">
      <c r="B4" s="3" t="s">
        <v>566</v>
      </c>
      <c r="C4" s="16" t="s">
        <v>567</v>
      </c>
    </row>
    <row r="5" spans="1:11" x14ac:dyDescent="0.25">
      <c r="B5" s="3"/>
      <c r="C5" s="4" t="s">
        <v>568</v>
      </c>
      <c r="D5" s="7">
        <v>22700</v>
      </c>
      <c r="E5" s="8">
        <v>1</v>
      </c>
      <c r="F5" s="7">
        <f t="shared" ref="F5:F11" si="0">SUM(D5/E5)</f>
        <v>22700</v>
      </c>
      <c r="G5" s="7">
        <f>SUM(F5-F12)</f>
        <v>714.28571428571377</v>
      </c>
      <c r="H5" s="11">
        <f>SUM(G5/(F12/100))</f>
        <v>3.2488628979857026</v>
      </c>
      <c r="J5" s="4"/>
      <c r="K5" s="13"/>
    </row>
    <row r="6" spans="1:11" x14ac:dyDescent="0.25">
      <c r="C6" s="4" t="s">
        <v>569</v>
      </c>
      <c r="D6" s="7">
        <v>21000</v>
      </c>
      <c r="E6" s="8">
        <v>1</v>
      </c>
      <c r="F6" s="7">
        <f t="shared" si="0"/>
        <v>21000</v>
      </c>
      <c r="G6" s="7">
        <f>SUM(F6-F12)</f>
        <v>-985.71428571428623</v>
      </c>
      <c r="H6" s="11">
        <f>SUM(G6/(F12/100))</f>
        <v>-4.4834307992202751</v>
      </c>
      <c r="J6" s="4"/>
      <c r="K6" s="13"/>
    </row>
    <row r="7" spans="1:11" x14ac:dyDescent="0.25">
      <c r="C7" s="4" t="s">
        <v>570</v>
      </c>
      <c r="D7" s="7">
        <v>20800</v>
      </c>
      <c r="E7" s="8">
        <v>1</v>
      </c>
      <c r="F7" s="7">
        <f t="shared" si="0"/>
        <v>20800</v>
      </c>
      <c r="G7" s="7">
        <f>SUM(F7-F12)</f>
        <v>-1185.7142857142862</v>
      </c>
      <c r="H7" s="11">
        <f>SUM(G7/(F12/100))</f>
        <v>-5.3931124106562729</v>
      </c>
      <c r="J7" s="4"/>
      <c r="K7" s="13"/>
    </row>
    <row r="8" spans="1:11" x14ac:dyDescent="0.25">
      <c r="C8" s="4" t="s">
        <v>571</v>
      </c>
      <c r="D8" s="7">
        <v>22200</v>
      </c>
      <c r="E8" s="8">
        <v>1</v>
      </c>
      <c r="F8" s="7">
        <f t="shared" si="0"/>
        <v>22200</v>
      </c>
      <c r="G8" s="7">
        <f>SUM(F8-F12)</f>
        <v>214.28571428571377</v>
      </c>
      <c r="H8" s="11">
        <f>SUM(G8/(F12/100))</f>
        <v>0.97465886939570912</v>
      </c>
      <c r="J8" s="4"/>
      <c r="K8" s="13"/>
    </row>
    <row r="9" spans="1:11" x14ac:dyDescent="0.25">
      <c r="C9" s="4" t="s">
        <v>572</v>
      </c>
      <c r="D9" s="7">
        <v>22700</v>
      </c>
      <c r="E9" s="8">
        <v>1</v>
      </c>
      <c r="F9" s="7">
        <f t="shared" si="0"/>
        <v>22700</v>
      </c>
      <c r="G9" s="7">
        <f>F9-F12</f>
        <v>714.28571428571377</v>
      </c>
      <c r="H9" s="11">
        <f>SUM(G9/(F12/100))</f>
        <v>3.2488628979857026</v>
      </c>
      <c r="J9" s="4"/>
      <c r="K9" s="13"/>
    </row>
    <row r="10" spans="1:11" x14ac:dyDescent="0.25">
      <c r="C10" s="4" t="s">
        <v>573</v>
      </c>
      <c r="D10" s="7">
        <v>21300</v>
      </c>
      <c r="E10" s="8">
        <v>1</v>
      </c>
      <c r="F10" s="7">
        <f t="shared" si="0"/>
        <v>21300</v>
      </c>
      <c r="G10" s="7">
        <f>SUM(F10-F12)</f>
        <v>-685.71428571428623</v>
      </c>
      <c r="H10" s="11">
        <f>SUM(G10/(F12/100))</f>
        <v>-3.1189083820662793</v>
      </c>
      <c r="J10" s="4"/>
      <c r="K10" s="13"/>
    </row>
    <row r="11" spans="1:11" x14ac:dyDescent="0.25">
      <c r="C11" s="4" t="s">
        <v>574</v>
      </c>
      <c r="D11" s="7">
        <v>23200</v>
      </c>
      <c r="E11" s="8">
        <v>1</v>
      </c>
      <c r="F11" s="7">
        <f t="shared" si="0"/>
        <v>23200</v>
      </c>
      <c r="G11" s="7">
        <f>SUM(F11-F12)</f>
        <v>1214.2857142857138</v>
      </c>
      <c r="H11" s="11">
        <f>SUM(G11/(F12/100))</f>
        <v>5.5230669265756962</v>
      </c>
      <c r="J11" s="4"/>
      <c r="K11" s="13"/>
    </row>
    <row r="12" spans="1:11" x14ac:dyDescent="0.25">
      <c r="C12" s="3" t="s">
        <v>47</v>
      </c>
      <c r="D12" s="31">
        <f>SUM(D5:D11)</f>
        <v>153900</v>
      </c>
      <c r="E12" s="8">
        <f>SUM(E5:E11)</f>
        <v>7</v>
      </c>
      <c r="F12" s="7">
        <f>SUM(D12/E12)</f>
        <v>21985.714285714286</v>
      </c>
    </row>
    <row r="13" spans="1:11" x14ac:dyDescent="0.25">
      <c r="C13" s="3"/>
      <c r="D13" s="31"/>
      <c r="F13" s="7"/>
    </row>
    <row r="14" spans="1:11" x14ac:dyDescent="0.25">
      <c r="C14" s="16" t="s">
        <v>575</v>
      </c>
    </row>
    <row r="15" spans="1:11" x14ac:dyDescent="0.25">
      <c r="C15" s="4" t="s">
        <v>576</v>
      </c>
      <c r="D15" s="6">
        <v>50100</v>
      </c>
      <c r="E15" s="8">
        <v>2</v>
      </c>
      <c r="F15" s="7">
        <f t="shared" ref="F15" si="1">SUM(D15/E15)</f>
        <v>25050</v>
      </c>
    </row>
    <row r="16" spans="1:11" x14ac:dyDescent="0.25">
      <c r="F16" s="7"/>
    </row>
    <row r="17" spans="2:8" x14ac:dyDescent="0.25">
      <c r="C17" s="3" t="s">
        <v>577</v>
      </c>
      <c r="D17" s="31">
        <f>SUM(D12+D15)</f>
        <v>204000</v>
      </c>
      <c r="E17" s="8">
        <f>SUM(E12+E15)</f>
        <v>9</v>
      </c>
      <c r="F17" s="7">
        <f t="shared" ref="F17" si="2">SUM(D17/E17)</f>
        <v>22666.666666666668</v>
      </c>
    </row>
    <row r="19" spans="2:8" x14ac:dyDescent="0.25">
      <c r="B19" s="3" t="s">
        <v>578</v>
      </c>
      <c r="C19" s="16" t="s">
        <v>567</v>
      </c>
    </row>
    <row r="20" spans="2:8" x14ac:dyDescent="0.25">
      <c r="C20" s="4" t="s">
        <v>579</v>
      </c>
      <c r="D20" s="7">
        <v>38900</v>
      </c>
      <c r="E20" s="8">
        <v>1</v>
      </c>
      <c r="F20" s="7">
        <f t="shared" ref="F20:F26" si="3">SUM(D20/E20)</f>
        <v>38900</v>
      </c>
      <c r="G20" s="7">
        <f>SUM(F20-F26)</f>
        <v>2041.6666666666642</v>
      </c>
      <c r="H20" s="11">
        <f>SUM(G20/(F26/100))</f>
        <v>5.5392267691611954</v>
      </c>
    </row>
    <row r="21" spans="2:8" x14ac:dyDescent="0.25">
      <c r="C21" s="4" t="s">
        <v>580</v>
      </c>
      <c r="D21" s="7">
        <v>74200</v>
      </c>
      <c r="E21" s="8">
        <v>2</v>
      </c>
      <c r="F21" s="7">
        <f t="shared" si="3"/>
        <v>37100</v>
      </c>
      <c r="G21" s="7">
        <f>SUM(F21-F26)</f>
        <v>241.66666666666424</v>
      </c>
      <c r="H21" s="11">
        <f>SUM(G21/(F26/100))</f>
        <v>0.65566357675785003</v>
      </c>
    </row>
    <row r="22" spans="2:8" x14ac:dyDescent="0.25">
      <c r="C22" s="4" t="s">
        <v>581</v>
      </c>
      <c r="D22" s="7">
        <v>64100</v>
      </c>
      <c r="E22" s="8">
        <v>2</v>
      </c>
      <c r="F22" s="7">
        <f t="shared" si="3"/>
        <v>32050</v>
      </c>
      <c r="G22" s="7">
        <f>SUM(F22-F26)</f>
        <v>-4808.3333333333358</v>
      </c>
      <c r="H22" s="14">
        <f>SUM(G22/(F26/100))</f>
        <v>-13.045444268595981</v>
      </c>
    </row>
    <row r="23" spans="2:8" x14ac:dyDescent="0.25">
      <c r="C23" s="4" t="s">
        <v>582</v>
      </c>
      <c r="D23" s="7">
        <v>37000</v>
      </c>
      <c r="E23" s="8">
        <v>1</v>
      </c>
      <c r="F23" s="7">
        <f t="shared" si="3"/>
        <v>37000</v>
      </c>
      <c r="G23" s="7">
        <f>SUM(F23-F26)</f>
        <v>141.66666666666424</v>
      </c>
      <c r="H23" s="11">
        <f>SUM(G23/(F26/100))</f>
        <v>0.38435451051321967</v>
      </c>
    </row>
    <row r="24" spans="2:8" x14ac:dyDescent="0.25">
      <c r="C24" s="4" t="s">
        <v>583</v>
      </c>
      <c r="D24" s="7">
        <v>157400</v>
      </c>
      <c r="E24" s="8">
        <v>4</v>
      </c>
      <c r="F24" s="7">
        <f t="shared" si="3"/>
        <v>39350</v>
      </c>
      <c r="G24" s="7">
        <f>SUM(F24-F26)</f>
        <v>2491.6666666666642</v>
      </c>
      <c r="H24" s="11">
        <f>SUM(G24/(F26/100))</f>
        <v>6.7601175672620322</v>
      </c>
    </row>
    <row r="25" spans="2:8" x14ac:dyDescent="0.25">
      <c r="C25" s="4" t="s">
        <v>584</v>
      </c>
      <c r="D25" s="7">
        <v>70700</v>
      </c>
      <c r="E25" s="8">
        <v>2</v>
      </c>
      <c r="F25" s="7">
        <f t="shared" si="3"/>
        <v>35350</v>
      </c>
      <c r="G25" s="7">
        <f>SUM(F25-F26)</f>
        <v>-1508.3333333333358</v>
      </c>
      <c r="H25" s="11">
        <f>SUM(G25/(F26/100))</f>
        <v>-4.0922450825231804</v>
      </c>
    </row>
    <row r="26" spans="2:8" x14ac:dyDescent="0.25">
      <c r="C26" s="3" t="s">
        <v>47</v>
      </c>
      <c r="D26" s="31">
        <f>SUM(D20:D25)</f>
        <v>442300</v>
      </c>
      <c r="E26" s="8">
        <f>SUM(E20:E25)</f>
        <v>12</v>
      </c>
      <c r="F26" s="7">
        <f t="shared" si="3"/>
        <v>36858.333333333336</v>
      </c>
    </row>
    <row r="28" spans="2:8" x14ac:dyDescent="0.25">
      <c r="C28" s="16" t="s">
        <v>575</v>
      </c>
    </row>
    <row r="29" spans="2:8" x14ac:dyDescent="0.25">
      <c r="C29" s="4" t="s">
        <v>585</v>
      </c>
      <c r="D29" s="7">
        <v>43800</v>
      </c>
      <c r="E29" s="8">
        <v>1</v>
      </c>
      <c r="F29" s="7">
        <f t="shared" ref="F29:F33" si="4">SUM(D29/E29)</f>
        <v>43800</v>
      </c>
      <c r="G29" s="7">
        <f>SUM(F29-F31)</f>
        <v>3700</v>
      </c>
      <c r="H29" s="11">
        <f>SUM(G29/(F31/100))</f>
        <v>9.2269326683291766</v>
      </c>
    </row>
    <row r="30" spans="2:8" x14ac:dyDescent="0.25">
      <c r="C30" s="4" t="s">
        <v>586</v>
      </c>
      <c r="D30" s="7">
        <v>36400</v>
      </c>
      <c r="E30" s="8">
        <v>1</v>
      </c>
      <c r="F30" s="7">
        <f t="shared" si="4"/>
        <v>36400</v>
      </c>
      <c r="G30" s="7">
        <f>SUM(F30-F31)</f>
        <v>-3700</v>
      </c>
      <c r="H30" s="11">
        <f>SUM(G30/(F31/100))</f>
        <v>-9.2269326683291766</v>
      </c>
    </row>
    <row r="31" spans="2:8" x14ac:dyDescent="0.25">
      <c r="C31" s="3" t="s">
        <v>47</v>
      </c>
      <c r="D31" s="31">
        <f>SUM(D29:D30)</f>
        <v>80200</v>
      </c>
      <c r="E31" s="8">
        <f>SUM(E29:E30)</f>
        <v>2</v>
      </c>
      <c r="F31" s="7">
        <f t="shared" si="4"/>
        <v>40100</v>
      </c>
    </row>
    <row r="33" spans="2:8" x14ac:dyDescent="0.25">
      <c r="C33" s="3" t="s">
        <v>577</v>
      </c>
      <c r="D33" s="31">
        <f>SUM(D26+D31)</f>
        <v>522500</v>
      </c>
      <c r="E33" s="8">
        <f>SUM(E26+E31)</f>
        <v>14</v>
      </c>
      <c r="F33" s="7">
        <f t="shared" si="4"/>
        <v>37321.428571428572</v>
      </c>
    </row>
    <row r="35" spans="2:8" x14ac:dyDescent="0.25">
      <c r="B35" s="3" t="s">
        <v>587</v>
      </c>
      <c r="C35" s="16" t="s">
        <v>567</v>
      </c>
    </row>
    <row r="36" spans="2:8" x14ac:dyDescent="0.25">
      <c r="C36" s="4" t="s">
        <v>588</v>
      </c>
      <c r="D36" s="7">
        <v>53500</v>
      </c>
      <c r="E36" s="8">
        <v>2</v>
      </c>
      <c r="F36" s="7">
        <f t="shared" ref="F36:F40" si="5">SUM(D36/E36)</f>
        <v>26750</v>
      </c>
      <c r="G36" s="7">
        <f>SUM(F36-F40)</f>
        <v>668.18181818181984</v>
      </c>
      <c r="H36" s="11">
        <f>SUM(G36/(F40/100))</f>
        <v>2.5618682467758864</v>
      </c>
    </row>
    <row r="37" spans="2:8" x14ac:dyDescent="0.25">
      <c r="C37" s="4" t="s">
        <v>589</v>
      </c>
      <c r="D37" s="7">
        <v>145600</v>
      </c>
      <c r="E37" s="8">
        <v>5</v>
      </c>
      <c r="F37" s="7">
        <f t="shared" si="5"/>
        <v>29120</v>
      </c>
      <c r="G37" s="7">
        <f>SUM(F37-F40)</f>
        <v>3038.1818181818198</v>
      </c>
      <c r="H37" s="14">
        <f>SUM(G37/(F40/100))</f>
        <v>11.648658069013599</v>
      </c>
    </row>
    <row r="38" spans="2:8" x14ac:dyDescent="0.25">
      <c r="C38" s="4" t="s">
        <v>590</v>
      </c>
      <c r="D38" s="7">
        <v>52300</v>
      </c>
      <c r="E38" s="8">
        <v>2</v>
      </c>
      <c r="F38" s="7">
        <f t="shared" si="5"/>
        <v>26150</v>
      </c>
      <c r="G38" s="7">
        <f>SUM(F38-F40)</f>
        <v>68.181818181819835</v>
      </c>
      <c r="H38" s="11">
        <f>SUM(G38/(F40/100))</f>
        <v>0.26141512722203492</v>
      </c>
    </row>
    <row r="39" spans="2:8" x14ac:dyDescent="0.25">
      <c r="C39" s="4" t="s">
        <v>591</v>
      </c>
      <c r="D39" s="7">
        <v>35500</v>
      </c>
      <c r="E39" s="8">
        <v>2</v>
      </c>
      <c r="F39" s="7">
        <f t="shared" si="5"/>
        <v>17750</v>
      </c>
      <c r="G39" s="7">
        <f>SUM(F39-F40)</f>
        <v>-8331.8181818181802</v>
      </c>
      <c r="H39" s="14">
        <f>SUM(G39/(F40/100))</f>
        <v>-31.944928546531887</v>
      </c>
    </row>
    <row r="40" spans="2:8" x14ac:dyDescent="0.25">
      <c r="C40" s="3" t="s">
        <v>47</v>
      </c>
      <c r="D40" s="31">
        <f>SUM(D36:D39)</f>
        <v>286900</v>
      </c>
      <c r="E40" s="8">
        <f>SUM(E36:E39)</f>
        <v>11</v>
      </c>
      <c r="F40" s="7">
        <f t="shared" si="5"/>
        <v>26081.81818181818</v>
      </c>
    </row>
    <row r="41" spans="2:8" x14ac:dyDescent="0.25">
      <c r="C41" s="3"/>
      <c r="D41" s="31"/>
      <c r="F41" s="7"/>
    </row>
    <row r="42" spans="2:8" x14ac:dyDescent="0.25">
      <c r="C42" s="16" t="s">
        <v>575</v>
      </c>
      <c r="D42" s="31"/>
      <c r="F42" s="7"/>
    </row>
    <row r="43" spans="2:8" x14ac:dyDescent="0.25">
      <c r="C43" s="4" t="s">
        <v>592</v>
      </c>
      <c r="D43" s="7">
        <v>23500</v>
      </c>
      <c r="E43" s="8">
        <v>1</v>
      </c>
      <c r="F43" s="7">
        <f t="shared" ref="F43:F48" si="6">SUM(D43/E43)</f>
        <v>23500</v>
      </c>
      <c r="G43" s="7">
        <f>SUM(F43-F46)</f>
        <v>1133.3333333333321</v>
      </c>
      <c r="H43" s="11">
        <f>SUM(G43/(F46/100))</f>
        <v>5.0670640834575202</v>
      </c>
    </row>
    <row r="44" spans="2:8" x14ac:dyDescent="0.25">
      <c r="C44" s="4" t="s">
        <v>593</v>
      </c>
      <c r="D44" s="7">
        <v>21900</v>
      </c>
      <c r="E44" s="8">
        <v>1</v>
      </c>
      <c r="F44" s="7">
        <f t="shared" si="6"/>
        <v>21900</v>
      </c>
      <c r="G44" s="7">
        <f>SUM(F44-F46)</f>
        <v>-466.66666666666788</v>
      </c>
      <c r="H44" s="11">
        <f>SUM(G44/(F46/100))</f>
        <v>-2.0864381520119277</v>
      </c>
    </row>
    <row r="45" spans="2:8" x14ac:dyDescent="0.25">
      <c r="C45" s="4" t="s">
        <v>594</v>
      </c>
      <c r="D45" s="7">
        <v>21700</v>
      </c>
      <c r="E45" s="8">
        <v>1</v>
      </c>
      <c r="F45" s="7">
        <f t="shared" si="6"/>
        <v>21700</v>
      </c>
      <c r="G45" s="7">
        <f>SUM(F45-F46)</f>
        <v>-666.66666666666788</v>
      </c>
      <c r="H45" s="11">
        <f>SUM(G45/(F46/100))</f>
        <v>-2.9806259314456089</v>
      </c>
    </row>
    <row r="46" spans="2:8" x14ac:dyDescent="0.25">
      <c r="C46" s="3" t="s">
        <v>47</v>
      </c>
      <c r="D46" s="31">
        <f>SUM(D43:D45)</f>
        <v>67100</v>
      </c>
      <c r="E46" s="8">
        <f>SUM(E43:E45)</f>
        <v>3</v>
      </c>
      <c r="F46" s="7">
        <f t="shared" si="6"/>
        <v>22366.666666666668</v>
      </c>
    </row>
    <row r="47" spans="2:8" x14ac:dyDescent="0.25">
      <c r="C47" s="3"/>
      <c r="D47" s="31"/>
      <c r="F47" s="7"/>
    </row>
    <row r="48" spans="2:8" x14ac:dyDescent="0.25">
      <c r="C48" s="3" t="s">
        <v>577</v>
      </c>
      <c r="D48" s="31">
        <f>SUM(D40+D46)</f>
        <v>354000</v>
      </c>
      <c r="E48" s="8">
        <f>SUM(E40+E46)</f>
        <v>14</v>
      </c>
      <c r="F48" s="7">
        <f t="shared" si="6"/>
        <v>25285.714285714286</v>
      </c>
    </row>
    <row r="49" spans="2:8" x14ac:dyDescent="0.25">
      <c r="C49" s="3"/>
      <c r="D49" s="31"/>
      <c r="F49" s="7"/>
    </row>
    <row r="50" spans="2:8" x14ac:dyDescent="0.25">
      <c r="B50" s="3" t="s">
        <v>595</v>
      </c>
      <c r="C50" s="16" t="s">
        <v>567</v>
      </c>
    </row>
    <row r="51" spans="2:8" x14ac:dyDescent="0.25">
      <c r="B51" s="3"/>
      <c r="C51" s="4" t="s">
        <v>596</v>
      </c>
      <c r="D51" s="7">
        <v>4830</v>
      </c>
      <c r="E51" s="8">
        <v>1</v>
      </c>
      <c r="F51" s="7">
        <f t="shared" ref="F51:F56" si="7">SUM(D51/E51)</f>
        <v>4830</v>
      </c>
      <c r="G51" s="7">
        <f>SUM(F51-F56)</f>
        <v>-11940</v>
      </c>
      <c r="H51" s="14">
        <f>SUM(G51/(F56/100))</f>
        <v>-71.198568872987479</v>
      </c>
    </row>
    <row r="52" spans="2:8" x14ac:dyDescent="0.25">
      <c r="C52" s="4" t="s">
        <v>597</v>
      </c>
      <c r="D52" s="7">
        <v>58000</v>
      </c>
      <c r="E52" s="8">
        <v>3</v>
      </c>
      <c r="F52" s="7">
        <f t="shared" si="7"/>
        <v>19333.333333333332</v>
      </c>
      <c r="G52" s="7">
        <f>SUM(F52-F56)</f>
        <v>2563.3333333333321</v>
      </c>
      <c r="H52" s="14">
        <f>SUM(G52/(F56/100))</f>
        <v>15.285231564301325</v>
      </c>
    </row>
    <row r="53" spans="2:8" x14ac:dyDescent="0.25">
      <c r="C53" s="4" t="s">
        <v>598</v>
      </c>
      <c r="D53" s="7">
        <v>21100</v>
      </c>
      <c r="E53" s="8">
        <v>1</v>
      </c>
      <c r="F53" s="7">
        <f t="shared" si="7"/>
        <v>21100</v>
      </c>
      <c r="G53" s="7">
        <f>SUM(F53-F56)</f>
        <v>4330</v>
      </c>
      <c r="H53" s="14">
        <f>SUM(G53/(F56/100))</f>
        <v>25.819916517590936</v>
      </c>
    </row>
    <row r="54" spans="2:8" x14ac:dyDescent="0.25">
      <c r="C54" s="4" t="s">
        <v>599</v>
      </c>
      <c r="D54" s="7">
        <v>13500</v>
      </c>
      <c r="E54" s="8">
        <v>1</v>
      </c>
      <c r="F54" s="7">
        <f t="shared" si="7"/>
        <v>13500</v>
      </c>
      <c r="G54" s="7">
        <f>SUM(F54-F56)</f>
        <v>-3270</v>
      </c>
      <c r="H54" s="14">
        <f>SUM(G54/(F56/100))</f>
        <v>-19.499105545617176</v>
      </c>
    </row>
    <row r="55" spans="2:8" x14ac:dyDescent="0.25">
      <c r="C55" s="4" t="s">
        <v>600</v>
      </c>
      <c r="D55" s="7">
        <v>53500</v>
      </c>
      <c r="E55" s="8">
        <v>3</v>
      </c>
      <c r="F55" s="7">
        <f t="shared" si="7"/>
        <v>17833.333333333332</v>
      </c>
      <c r="G55" s="7">
        <f>SUM(F55-F56)</f>
        <v>1063.3333333333321</v>
      </c>
      <c r="H55" s="11">
        <f>SUM(G55/(F56/100))</f>
        <v>6.3406877360365668</v>
      </c>
    </row>
    <row r="56" spans="2:8" x14ac:dyDescent="0.25">
      <c r="C56" s="3" t="s">
        <v>47</v>
      </c>
      <c r="D56" s="31">
        <f>SUM(D51:D55)</f>
        <v>150930</v>
      </c>
      <c r="E56" s="8">
        <f>SUM(E51:E55)</f>
        <v>9</v>
      </c>
      <c r="F56" s="7">
        <f t="shared" si="7"/>
        <v>16770</v>
      </c>
    </row>
    <row r="57" spans="2:8" x14ac:dyDescent="0.25">
      <c r="C57" s="3"/>
      <c r="D57" s="31"/>
      <c r="F57" s="7"/>
    </row>
    <row r="58" spans="2:8" x14ac:dyDescent="0.25">
      <c r="C58" s="16" t="s">
        <v>575</v>
      </c>
      <c r="D58" s="31"/>
      <c r="F58" s="7"/>
    </row>
    <row r="59" spans="2:8" x14ac:dyDescent="0.25">
      <c r="C59" s="4" t="s">
        <v>601</v>
      </c>
      <c r="D59" s="7">
        <v>15100</v>
      </c>
      <c r="E59" s="8">
        <v>1</v>
      </c>
      <c r="F59" s="7">
        <f t="shared" ref="F59:F61" si="8">SUM(D59/E59)</f>
        <v>15100</v>
      </c>
      <c r="G59" s="7">
        <f>SUM(F59-F61)</f>
        <v>-1850</v>
      </c>
      <c r="H59" s="14">
        <f>SUM(G59/(F61/100))</f>
        <v>-10.914454277286136</v>
      </c>
    </row>
    <row r="60" spans="2:8" x14ac:dyDescent="0.25">
      <c r="C60" s="4" t="s">
        <v>602</v>
      </c>
      <c r="D60" s="7">
        <v>18800</v>
      </c>
      <c r="E60" s="8">
        <v>1</v>
      </c>
      <c r="F60" s="7">
        <f t="shared" si="8"/>
        <v>18800</v>
      </c>
      <c r="G60" s="7">
        <f>SUM(F60-F61)</f>
        <v>1850</v>
      </c>
      <c r="H60" s="14">
        <f>SUM(G60/(F61/100))</f>
        <v>10.914454277286136</v>
      </c>
    </row>
    <row r="61" spans="2:8" x14ac:dyDescent="0.25">
      <c r="C61" s="3" t="s">
        <v>47</v>
      </c>
      <c r="D61" s="31">
        <f>SUM(D59:D60)</f>
        <v>33900</v>
      </c>
      <c r="E61" s="8">
        <f>SUM(E59:E60)</f>
        <v>2</v>
      </c>
      <c r="F61" s="7">
        <f t="shared" si="8"/>
        <v>16950</v>
      </c>
    </row>
    <row r="62" spans="2:8" x14ac:dyDescent="0.25">
      <c r="C62" s="3"/>
      <c r="D62" s="31"/>
      <c r="F62" s="7"/>
    </row>
    <row r="63" spans="2:8" x14ac:dyDescent="0.25">
      <c r="C63" s="3" t="s">
        <v>577</v>
      </c>
      <c r="D63" s="31">
        <f>SUM(D56+D61)</f>
        <v>184830</v>
      </c>
      <c r="E63" s="26">
        <f>SUM(E56+E61)</f>
        <v>11</v>
      </c>
      <c r="F63" s="7">
        <f t="shared" ref="F63" si="9">SUM(D63/E63)</f>
        <v>16802.727272727272</v>
      </c>
    </row>
    <row r="64" spans="2:8" x14ac:dyDescent="0.25">
      <c r="C64" s="3"/>
      <c r="D64" s="31"/>
      <c r="F64" s="7"/>
    </row>
    <row r="65" spans="2:8" x14ac:dyDescent="0.25">
      <c r="B65" s="3" t="s">
        <v>603</v>
      </c>
      <c r="C65" s="16" t="s">
        <v>567</v>
      </c>
      <c r="D65" s="31"/>
      <c r="F65" s="7"/>
    </row>
    <row r="66" spans="2:8" x14ac:dyDescent="0.25">
      <c r="B66" s="3"/>
      <c r="C66" s="4" t="s">
        <v>604</v>
      </c>
      <c r="D66" s="7">
        <v>19800</v>
      </c>
      <c r="E66" s="8">
        <v>2</v>
      </c>
      <c r="F66" s="7">
        <f t="shared" ref="F66:F70" si="10">SUM(D66/E66)</f>
        <v>9900</v>
      </c>
      <c r="G66" s="7">
        <f>SUM(F66-F70)</f>
        <v>-1423</v>
      </c>
      <c r="H66" s="14">
        <f>SUM(G66/(F70/100))</f>
        <v>-12.567340810739204</v>
      </c>
    </row>
    <row r="67" spans="2:8" x14ac:dyDescent="0.25">
      <c r="C67" s="4" t="s">
        <v>605</v>
      </c>
      <c r="D67" s="7">
        <v>59900</v>
      </c>
      <c r="E67" s="8">
        <v>5</v>
      </c>
      <c r="F67" s="7">
        <f t="shared" si="10"/>
        <v>11980</v>
      </c>
      <c r="G67" s="7">
        <f>SUM(F67-F70)</f>
        <v>657</v>
      </c>
      <c r="H67" s="11">
        <f>SUM(G67/(F70/100))</f>
        <v>5.8023492007418529</v>
      </c>
    </row>
    <row r="68" spans="2:8" x14ac:dyDescent="0.25">
      <c r="C68" s="4" t="s">
        <v>606</v>
      </c>
      <c r="D68" s="7">
        <v>9330</v>
      </c>
      <c r="E68" s="8">
        <v>1</v>
      </c>
      <c r="F68" s="7">
        <f t="shared" si="10"/>
        <v>9330</v>
      </c>
      <c r="G68" s="7">
        <f>SUM(F68-F70)</f>
        <v>-1993</v>
      </c>
      <c r="H68" s="14">
        <f>SUM(G68/(F70/100))</f>
        <v>-17.601342400423917</v>
      </c>
    </row>
    <row r="69" spans="2:8" x14ac:dyDescent="0.25">
      <c r="C69" s="4" t="s">
        <v>607</v>
      </c>
      <c r="D69" s="7">
        <v>24200</v>
      </c>
      <c r="E69" s="8">
        <v>2</v>
      </c>
      <c r="F69" s="7">
        <f t="shared" si="10"/>
        <v>12100</v>
      </c>
      <c r="G69" s="7">
        <f>SUM(F69-F70)</f>
        <v>777</v>
      </c>
      <c r="H69" s="11">
        <f>SUM(G69/(F70/100))</f>
        <v>6.8621390090965289</v>
      </c>
    </row>
    <row r="70" spans="2:8" x14ac:dyDescent="0.25">
      <c r="C70" s="3" t="s">
        <v>38</v>
      </c>
      <c r="D70" s="31">
        <f>SUM(D66:D69)</f>
        <v>113230</v>
      </c>
      <c r="E70" s="8">
        <f>SUM(E66:E69)</f>
        <v>10</v>
      </c>
      <c r="F70" s="7">
        <f t="shared" si="10"/>
        <v>11323</v>
      </c>
    </row>
    <row r="71" spans="2:8" x14ac:dyDescent="0.25">
      <c r="C71" s="3"/>
      <c r="D71" s="31"/>
      <c r="F71" s="7"/>
    </row>
    <row r="72" spans="2:8" x14ac:dyDescent="0.25">
      <c r="C72" s="16" t="s">
        <v>575</v>
      </c>
    </row>
    <row r="73" spans="2:8" x14ac:dyDescent="0.25">
      <c r="C73" s="4" t="s">
        <v>608</v>
      </c>
      <c r="D73" s="6">
        <v>15350</v>
      </c>
      <c r="E73" s="8">
        <v>1</v>
      </c>
      <c r="F73" s="7">
        <f t="shared" ref="F73" si="11">SUM(D73/E73)</f>
        <v>15350</v>
      </c>
    </row>
    <row r="74" spans="2:8" x14ac:dyDescent="0.25">
      <c r="F74" s="7"/>
    </row>
    <row r="75" spans="2:8" x14ac:dyDescent="0.25">
      <c r="C75" s="3" t="s">
        <v>577</v>
      </c>
      <c r="D75" s="31">
        <f>SUM(D70+D73)</f>
        <v>128580</v>
      </c>
      <c r="E75" s="26">
        <f>SUM(E70+E73)</f>
        <v>11</v>
      </c>
      <c r="F75" s="7">
        <f t="shared" ref="F75" si="12">SUM(D75/E75)</f>
        <v>11689.09090909091</v>
      </c>
    </row>
    <row r="76" spans="2:8" x14ac:dyDescent="0.25">
      <c r="C76" s="3"/>
      <c r="D76" s="31"/>
      <c r="F76" s="7"/>
    </row>
    <row r="77" spans="2:8" x14ac:dyDescent="0.25">
      <c r="B77" s="3" t="s">
        <v>609</v>
      </c>
      <c r="C77" s="16" t="s">
        <v>610</v>
      </c>
    </row>
    <row r="78" spans="2:8" x14ac:dyDescent="0.25">
      <c r="B78" s="3"/>
      <c r="C78" s="4" t="s">
        <v>611</v>
      </c>
      <c r="D78" s="7">
        <v>9200</v>
      </c>
      <c r="E78" s="8">
        <v>1</v>
      </c>
      <c r="F78" s="7">
        <f t="shared" ref="F78:F84" si="13">SUM(D78/E78)</f>
        <v>9200</v>
      </c>
      <c r="G78" s="7">
        <f>SUM(F78-F84)</f>
        <v>-9400</v>
      </c>
      <c r="H78" s="14">
        <f>SUM(G78/(F84/100))</f>
        <v>-50.537634408602152</v>
      </c>
    </row>
    <row r="79" spans="2:8" x14ac:dyDescent="0.25">
      <c r="C79" s="4" t="s">
        <v>612</v>
      </c>
      <c r="D79" s="7">
        <v>40200</v>
      </c>
      <c r="E79" s="8">
        <v>2</v>
      </c>
      <c r="F79" s="7">
        <f t="shared" si="13"/>
        <v>20100</v>
      </c>
      <c r="G79" s="7">
        <f>SUM(F79-F84)</f>
        <v>1500</v>
      </c>
      <c r="H79" s="11">
        <f>SUM(G79/(F84/100))</f>
        <v>8.064516129032258</v>
      </c>
    </row>
    <row r="80" spans="2:8" x14ac:dyDescent="0.25">
      <c r="C80" s="4" t="s">
        <v>613</v>
      </c>
      <c r="D80" s="7">
        <v>43800</v>
      </c>
      <c r="E80" s="8">
        <v>2</v>
      </c>
      <c r="F80" s="7">
        <f t="shared" si="13"/>
        <v>21900</v>
      </c>
      <c r="G80" s="7">
        <f>SUM(F80-F84)</f>
        <v>3300</v>
      </c>
      <c r="H80" s="14">
        <f>SUM(G80/(F84/100))</f>
        <v>17.741935483870968</v>
      </c>
    </row>
    <row r="81" spans="2:8" x14ac:dyDescent="0.25">
      <c r="C81" s="4" t="s">
        <v>614</v>
      </c>
      <c r="D81" s="7">
        <v>81700</v>
      </c>
      <c r="E81" s="8">
        <v>4</v>
      </c>
      <c r="F81" s="7">
        <f t="shared" si="13"/>
        <v>20425</v>
      </c>
      <c r="G81" s="7">
        <f>SUM(F81-F84)</f>
        <v>1825</v>
      </c>
      <c r="H81" s="11">
        <f>SUM(G81/(F84/100))</f>
        <v>9.8118279569892479</v>
      </c>
    </row>
    <row r="82" spans="2:8" x14ac:dyDescent="0.25">
      <c r="C82" s="4" t="s">
        <v>615</v>
      </c>
      <c r="D82" s="7">
        <v>32100</v>
      </c>
      <c r="E82" s="8">
        <v>2</v>
      </c>
      <c r="F82" s="7">
        <f t="shared" si="13"/>
        <v>16050</v>
      </c>
      <c r="G82" s="7">
        <f>SUM(F82-F84)</f>
        <v>-2550</v>
      </c>
      <c r="H82" s="14">
        <f>SUM(G82/(F84/100))</f>
        <v>-13.709677419354838</v>
      </c>
    </row>
    <row r="83" spans="2:8" x14ac:dyDescent="0.25">
      <c r="C83" s="4" t="s">
        <v>616</v>
      </c>
      <c r="D83" s="7">
        <v>16200</v>
      </c>
      <c r="E83" s="8">
        <v>1</v>
      </c>
      <c r="F83" s="7">
        <f t="shared" si="13"/>
        <v>16200</v>
      </c>
      <c r="G83" s="7">
        <f>SUM(F83-F84)</f>
        <v>-2400</v>
      </c>
      <c r="H83" s="14">
        <f>SUM(G83/(F84/100))</f>
        <v>-12.903225806451612</v>
      </c>
    </row>
    <row r="84" spans="2:8" x14ac:dyDescent="0.25">
      <c r="C84" s="3" t="s">
        <v>47</v>
      </c>
      <c r="D84" s="31">
        <f>SUM(D78:D83)</f>
        <v>223200</v>
      </c>
      <c r="E84" s="8">
        <f>SUM(E78:E83)</f>
        <v>12</v>
      </c>
      <c r="F84" s="7">
        <f t="shared" si="13"/>
        <v>18600</v>
      </c>
    </row>
    <row r="85" spans="2:8" x14ac:dyDescent="0.25">
      <c r="C85" s="3"/>
      <c r="D85" s="31"/>
      <c r="F85" s="7"/>
    </row>
    <row r="86" spans="2:8" x14ac:dyDescent="0.25">
      <c r="C86" s="16" t="s">
        <v>575</v>
      </c>
    </row>
    <row r="87" spans="2:8" x14ac:dyDescent="0.25">
      <c r="C87" s="4" t="s">
        <v>617</v>
      </c>
      <c r="D87" s="7">
        <v>19150</v>
      </c>
      <c r="E87" s="8">
        <v>1</v>
      </c>
      <c r="F87" s="7">
        <f t="shared" ref="F87:F89" si="14">SUM(D87/E87)</f>
        <v>19150</v>
      </c>
      <c r="G87" s="7">
        <f>SUM(F87-F89)</f>
        <v>300</v>
      </c>
      <c r="H87" s="11">
        <f>SUM(G87/(F89/100))</f>
        <v>1.5915119363395225</v>
      </c>
    </row>
    <row r="88" spans="2:8" x14ac:dyDescent="0.25">
      <c r="C88" s="4" t="s">
        <v>618</v>
      </c>
      <c r="D88" s="7">
        <v>18550</v>
      </c>
      <c r="E88" s="8">
        <v>1</v>
      </c>
      <c r="F88" s="7">
        <f t="shared" si="14"/>
        <v>18550</v>
      </c>
      <c r="G88" s="7">
        <f>SUM(F88-F89)</f>
        <v>-300</v>
      </c>
      <c r="H88" s="11">
        <f>SUM(G88/(F89/100))</f>
        <v>-1.5915119363395225</v>
      </c>
    </row>
    <row r="89" spans="2:8" x14ac:dyDescent="0.25">
      <c r="C89" s="3" t="s">
        <v>47</v>
      </c>
      <c r="D89" s="31">
        <f>SUM(D87:D88)</f>
        <v>37700</v>
      </c>
      <c r="E89" s="8">
        <f>SUM(E87:E88)</f>
        <v>2</v>
      </c>
      <c r="F89" s="7">
        <f t="shared" si="14"/>
        <v>18850</v>
      </c>
    </row>
    <row r="91" spans="2:8" x14ac:dyDescent="0.25">
      <c r="C91" s="3" t="s">
        <v>577</v>
      </c>
      <c r="D91" s="31">
        <f>SUM(D84+D89)</f>
        <v>260900</v>
      </c>
      <c r="E91" s="8">
        <f>SUM(E84+E89)</f>
        <v>14</v>
      </c>
      <c r="F91" s="7">
        <f t="shared" ref="F91" si="15">SUM(D91/E91)</f>
        <v>18635.714285714286</v>
      </c>
    </row>
    <row r="92" spans="2:8" x14ac:dyDescent="0.25">
      <c r="C92" s="3"/>
      <c r="D92" s="31"/>
      <c r="F92" s="7"/>
    </row>
    <row r="93" spans="2:8" x14ac:dyDescent="0.25">
      <c r="B93" s="3" t="s">
        <v>619</v>
      </c>
      <c r="C93" s="4" t="s">
        <v>620</v>
      </c>
      <c r="D93" s="13">
        <v>58400</v>
      </c>
      <c r="E93" s="8">
        <v>1</v>
      </c>
      <c r="F93" s="7">
        <f t="shared" ref="F93:F99" si="16">SUM(D93/E93)</f>
        <v>58400</v>
      </c>
      <c r="G93" s="7">
        <f>SUM(F93-F99)</f>
        <v>16053.846153846156</v>
      </c>
      <c r="H93" s="14">
        <f>SUM(G93/(F99/100))</f>
        <v>37.91099000908266</v>
      </c>
    </row>
    <row r="94" spans="2:8" x14ac:dyDescent="0.25">
      <c r="C94" s="4" t="s">
        <v>621</v>
      </c>
      <c r="D94" s="13">
        <v>77700</v>
      </c>
      <c r="E94" s="8">
        <v>2</v>
      </c>
      <c r="F94" s="7">
        <f t="shared" si="16"/>
        <v>38850</v>
      </c>
      <c r="G94" s="7">
        <f>SUM(F94-F99)</f>
        <v>-3496.1538461538439</v>
      </c>
      <c r="H94" s="11">
        <f>SUM(G94/(F99/100))</f>
        <v>-8.2561307901907313</v>
      </c>
    </row>
    <row r="95" spans="2:8" x14ac:dyDescent="0.25">
      <c r="C95" s="4" t="s">
        <v>622</v>
      </c>
      <c r="D95" s="13">
        <v>48300</v>
      </c>
      <c r="E95" s="8">
        <v>1</v>
      </c>
      <c r="F95" s="7">
        <f t="shared" si="16"/>
        <v>48300</v>
      </c>
      <c r="G95" s="7">
        <f>SUM(F95-F99)</f>
        <v>5953.8461538461561</v>
      </c>
      <c r="H95" s="14">
        <f>SUM(G95/(F99/100))</f>
        <v>14.059945504087199</v>
      </c>
    </row>
    <row r="96" spans="2:8" x14ac:dyDescent="0.25">
      <c r="C96" s="4" t="s">
        <v>623</v>
      </c>
      <c r="D96" s="13">
        <v>114000</v>
      </c>
      <c r="E96" s="8">
        <v>3</v>
      </c>
      <c r="F96" s="7">
        <f t="shared" si="16"/>
        <v>38000</v>
      </c>
      <c r="G96" s="7">
        <f>SUM(F96-F99)</f>
        <v>-4346.1538461538439</v>
      </c>
      <c r="H96" s="14">
        <f>SUM(G96/(F99/100))</f>
        <v>-10.263396911898269</v>
      </c>
    </row>
    <row r="97" spans="2:8" x14ac:dyDescent="0.25">
      <c r="C97" s="4" t="s">
        <v>624</v>
      </c>
      <c r="D97" s="13">
        <v>200900</v>
      </c>
      <c r="E97" s="8">
        <v>5</v>
      </c>
      <c r="F97" s="7">
        <f t="shared" si="16"/>
        <v>40180</v>
      </c>
      <c r="G97" s="7">
        <f>SUM(F97-F99)</f>
        <v>-2166.1538461538439</v>
      </c>
      <c r="H97" s="11">
        <f>SUM(G97/(F99/100))</f>
        <v>-5.11534968210717</v>
      </c>
    </row>
    <row r="98" spans="2:8" x14ac:dyDescent="0.25">
      <c r="C98" s="4" t="s">
        <v>625</v>
      </c>
      <c r="D98" s="13">
        <v>51200</v>
      </c>
      <c r="E98" s="8">
        <v>1</v>
      </c>
      <c r="F98" s="7">
        <f t="shared" si="16"/>
        <v>51200</v>
      </c>
      <c r="G98" s="7">
        <f>SUM(F98-F99)</f>
        <v>8853.8461538461561</v>
      </c>
      <c r="H98" s="14">
        <f>SUM(G98/(F99/100))</f>
        <v>20.908265213442331</v>
      </c>
    </row>
    <row r="99" spans="2:8" x14ac:dyDescent="0.25">
      <c r="C99" s="3" t="s">
        <v>38</v>
      </c>
      <c r="D99" s="31">
        <f>SUM(D93:D98)</f>
        <v>550500</v>
      </c>
      <c r="E99" s="8">
        <f>SUM(E93:E98)</f>
        <v>13</v>
      </c>
      <c r="F99" s="7">
        <f t="shared" si="16"/>
        <v>42346.153846153844</v>
      </c>
    </row>
    <row r="101" spans="2:8" x14ac:dyDescent="0.25">
      <c r="B101" s="3" t="s">
        <v>626</v>
      </c>
      <c r="C101" s="4" t="s">
        <v>627</v>
      </c>
      <c r="D101" s="13">
        <v>9670</v>
      </c>
      <c r="E101" s="8">
        <v>2</v>
      </c>
      <c r="F101" s="7">
        <f t="shared" ref="F101:F104" si="17">SUM(D101/E101)</f>
        <v>4835</v>
      </c>
      <c r="G101" s="7">
        <f>SUM(F101-F104)</f>
        <v>140.71428571428532</v>
      </c>
      <c r="H101" s="11">
        <f>SUM(G101/(F104/100))</f>
        <v>2.9975654290931137</v>
      </c>
    </row>
    <row r="102" spans="2:8" x14ac:dyDescent="0.25">
      <c r="C102" s="4" t="s">
        <v>628</v>
      </c>
      <c r="D102" s="13">
        <v>14250</v>
      </c>
      <c r="E102" s="8">
        <v>3</v>
      </c>
      <c r="F102" s="7">
        <f t="shared" si="17"/>
        <v>4750</v>
      </c>
      <c r="G102" s="7">
        <f>SUM(F102-F104)</f>
        <v>55.714285714285325</v>
      </c>
      <c r="H102" s="11">
        <f>SUM(G102/(F104/100))</f>
        <v>1.1868533171028521</v>
      </c>
    </row>
    <row r="103" spans="2:8" x14ac:dyDescent="0.25">
      <c r="C103" s="4" t="s">
        <v>629</v>
      </c>
      <c r="D103" s="13">
        <v>8940</v>
      </c>
      <c r="E103" s="8">
        <v>2</v>
      </c>
      <c r="F103" s="7">
        <f t="shared" si="17"/>
        <v>4470</v>
      </c>
      <c r="G103" s="7">
        <f>SUM(F103-F104)</f>
        <v>-224.28571428571468</v>
      </c>
      <c r="H103" s="11">
        <f>SUM(G103/(F104/100))</f>
        <v>-4.7778454047474206</v>
      </c>
    </row>
    <row r="104" spans="2:8" x14ac:dyDescent="0.25">
      <c r="C104" s="3" t="s">
        <v>38</v>
      </c>
      <c r="D104" s="31">
        <f>SUM(D101:D103)</f>
        <v>32860</v>
      </c>
      <c r="E104" s="8">
        <f>SUM(E101:E103)</f>
        <v>7</v>
      </c>
      <c r="F104" s="7">
        <f t="shared" si="17"/>
        <v>4694.2857142857147</v>
      </c>
    </row>
    <row r="106" spans="2:8" x14ac:dyDescent="0.25">
      <c r="B106" s="3" t="s">
        <v>630</v>
      </c>
      <c r="C106" s="4" t="s">
        <v>631</v>
      </c>
      <c r="D106" s="13">
        <v>87000</v>
      </c>
      <c r="E106" s="8">
        <v>2</v>
      </c>
      <c r="F106" s="7">
        <f t="shared" ref="F106:F113" si="18">SUM(D106/E106)</f>
        <v>43500</v>
      </c>
      <c r="G106" s="7">
        <f>SUM(F106-F113)</f>
        <v>-4092.8571428571449</v>
      </c>
      <c r="H106" s="11">
        <f>SUM(G106/(F113/100))</f>
        <v>-8.5997298514182834</v>
      </c>
    </row>
    <row r="107" spans="2:8" x14ac:dyDescent="0.25">
      <c r="C107" s="4" t="s">
        <v>632</v>
      </c>
      <c r="D107" s="13">
        <v>106900</v>
      </c>
      <c r="E107" s="8">
        <v>2</v>
      </c>
      <c r="F107" s="7">
        <f t="shared" si="18"/>
        <v>53450</v>
      </c>
      <c r="G107" s="7">
        <f>SUM(F107-F113)</f>
        <v>5857.1428571428551</v>
      </c>
      <c r="H107" s="14">
        <f>SUM(G107/(F113/100))</f>
        <v>12.306768722797534</v>
      </c>
    </row>
    <row r="108" spans="2:8" x14ac:dyDescent="0.25">
      <c r="C108" s="4" t="s">
        <v>633</v>
      </c>
      <c r="D108" s="13">
        <v>118100</v>
      </c>
      <c r="E108" s="8">
        <v>2</v>
      </c>
      <c r="F108" s="7">
        <f t="shared" si="18"/>
        <v>59050</v>
      </c>
      <c r="G108" s="7">
        <f>SUM(F108-F113)</f>
        <v>11457.142857142855</v>
      </c>
      <c r="H108" s="14">
        <f>SUM(G108/(F113/100))</f>
        <v>24.073240282155179</v>
      </c>
    </row>
    <row r="109" spans="2:8" x14ac:dyDescent="0.25">
      <c r="C109" s="4" t="s">
        <v>634</v>
      </c>
      <c r="D109" s="13">
        <v>65000</v>
      </c>
      <c r="E109" s="8">
        <v>2</v>
      </c>
      <c r="F109" s="7">
        <f t="shared" si="18"/>
        <v>32500</v>
      </c>
      <c r="G109" s="7">
        <f>SUM(F109-F113)</f>
        <v>-15092.857142857145</v>
      </c>
      <c r="H109" s="14">
        <f>SUM(G109/(F113/100))</f>
        <v>-31.712441843013661</v>
      </c>
    </row>
    <row r="110" spans="2:8" x14ac:dyDescent="0.25">
      <c r="C110" s="4" t="s">
        <v>635</v>
      </c>
      <c r="D110" s="13">
        <v>100700</v>
      </c>
      <c r="E110" s="8">
        <v>2</v>
      </c>
      <c r="F110" s="7">
        <f t="shared" ref="F110:F112" si="19">SUM(D110/E110)</f>
        <v>50350</v>
      </c>
      <c r="G110" s="7">
        <f>SUM(F110-F113)</f>
        <v>2757.1428571428551</v>
      </c>
      <c r="H110" s="11">
        <f>SUM(G110/(F113/100))</f>
        <v>5.7931862524388364</v>
      </c>
    </row>
    <row r="111" spans="2:8" x14ac:dyDescent="0.25">
      <c r="C111" s="4" t="s">
        <v>636</v>
      </c>
      <c r="D111" s="13">
        <v>104800</v>
      </c>
      <c r="E111" s="8">
        <v>2</v>
      </c>
      <c r="F111" s="7">
        <f t="shared" si="19"/>
        <v>52400</v>
      </c>
      <c r="G111" s="7">
        <f>SUM(F111-F113)</f>
        <v>4807.1428571428551</v>
      </c>
      <c r="H111" s="14">
        <f>SUM(G111/(F113/100))</f>
        <v>10.100555305417975</v>
      </c>
    </row>
    <row r="112" spans="2:8" x14ac:dyDescent="0.25">
      <c r="C112" s="4" t="s">
        <v>637</v>
      </c>
      <c r="D112" s="13">
        <v>83800</v>
      </c>
      <c r="E112" s="8">
        <v>2</v>
      </c>
      <c r="F112" s="7">
        <f t="shared" si="19"/>
        <v>41900</v>
      </c>
      <c r="G112" s="7">
        <f>SUM(F112-F113)</f>
        <v>-5692.8571428571449</v>
      </c>
      <c r="H112" s="14">
        <f>SUM(G112/(F113/100))</f>
        <v>-11.961578868377611</v>
      </c>
    </row>
    <row r="113" spans="2:8" x14ac:dyDescent="0.25">
      <c r="C113" s="3" t="s">
        <v>38</v>
      </c>
      <c r="D113" s="31">
        <f>SUM(D106:D112)</f>
        <v>666300</v>
      </c>
      <c r="E113" s="8">
        <f>SUM(E106:E112)</f>
        <v>14</v>
      </c>
      <c r="F113" s="7">
        <f t="shared" si="18"/>
        <v>47592.857142857145</v>
      </c>
    </row>
    <row r="115" spans="2:8" x14ac:dyDescent="0.25">
      <c r="B115" s="3" t="s">
        <v>638</v>
      </c>
      <c r="C115" s="4" t="s">
        <v>639</v>
      </c>
      <c r="D115" s="13">
        <v>78800</v>
      </c>
      <c r="E115" s="8">
        <v>3</v>
      </c>
      <c r="F115" s="7">
        <f t="shared" ref="F115:F119" si="20">SUM(D115/E115)</f>
        <v>26266.666666666668</v>
      </c>
      <c r="G115" s="7">
        <f>SUM(F115-F119)</f>
        <v>5050</v>
      </c>
      <c r="H115" s="14">
        <f>SUM(G115/(F119/100))</f>
        <v>23.802042419481538</v>
      </c>
    </row>
    <row r="116" spans="2:8" x14ac:dyDescent="0.25">
      <c r="C116" s="4" t="s">
        <v>640</v>
      </c>
      <c r="D116" s="13">
        <v>22300</v>
      </c>
      <c r="E116" s="8">
        <v>1</v>
      </c>
      <c r="F116" s="7">
        <f t="shared" si="20"/>
        <v>22300</v>
      </c>
      <c r="G116" s="7">
        <f>SUM(F116-F119)</f>
        <v>1083.3333333333321</v>
      </c>
      <c r="H116" s="11">
        <f>SUM(G116/(F119/100))</f>
        <v>5.1060487038491686</v>
      </c>
    </row>
    <row r="117" spans="2:8" x14ac:dyDescent="0.25">
      <c r="C117" s="4" t="s">
        <v>641</v>
      </c>
      <c r="D117" s="13">
        <v>38300</v>
      </c>
      <c r="E117" s="8">
        <v>2</v>
      </c>
      <c r="F117" s="7">
        <f t="shared" si="20"/>
        <v>19150</v>
      </c>
      <c r="G117" s="7">
        <f>SUM(F117-F119)</f>
        <v>-2066.6666666666679</v>
      </c>
      <c r="H117" s="11">
        <f>SUM(G117/(F119/100))</f>
        <v>-9.7407698350353549</v>
      </c>
    </row>
    <row r="118" spans="2:8" x14ac:dyDescent="0.25">
      <c r="C118" s="4" t="s">
        <v>642</v>
      </c>
      <c r="D118" s="13">
        <v>115200</v>
      </c>
      <c r="E118" s="8">
        <v>6</v>
      </c>
      <c r="F118" s="7">
        <f t="shared" si="20"/>
        <v>19200</v>
      </c>
      <c r="G118" s="7">
        <f>SUM(F118-F119)</f>
        <v>-2016.6666666666679</v>
      </c>
      <c r="H118" s="11">
        <f>SUM(G118/(F119/100))</f>
        <v>-9.5051060487038548</v>
      </c>
    </row>
    <row r="119" spans="2:8" x14ac:dyDescent="0.25">
      <c r="C119" s="3" t="s">
        <v>38</v>
      </c>
      <c r="D119" s="31">
        <f>SUM(D115:D118)</f>
        <v>254600</v>
      </c>
      <c r="E119" s="8">
        <f>SUM(E115:E118)</f>
        <v>12</v>
      </c>
      <c r="F119" s="7">
        <f t="shared" si="20"/>
        <v>21216.666666666668</v>
      </c>
    </row>
    <row r="121" spans="2:8" x14ac:dyDescent="0.25">
      <c r="B121" s="3" t="s">
        <v>643</v>
      </c>
      <c r="C121" s="4" t="s">
        <v>644</v>
      </c>
      <c r="D121" s="13">
        <v>4660</v>
      </c>
      <c r="E121" s="8">
        <v>1</v>
      </c>
      <c r="F121" s="7">
        <f t="shared" ref="F121:F127" si="21">SUM(D121/E121)</f>
        <v>4660</v>
      </c>
      <c r="G121" s="7">
        <f>SUM(F121-F127)</f>
        <v>-3995.8333333333339</v>
      </c>
      <c r="H121" s="14">
        <f>SUM(G121/(F127/100))</f>
        <v>-46.163473572735157</v>
      </c>
    </row>
    <row r="122" spans="2:8" x14ac:dyDescent="0.25">
      <c r="C122" s="4" t="s">
        <v>645</v>
      </c>
      <c r="D122" s="13">
        <v>17350</v>
      </c>
      <c r="E122" s="8">
        <v>2</v>
      </c>
      <c r="F122" s="7">
        <f t="shared" si="21"/>
        <v>8675</v>
      </c>
      <c r="G122" s="7">
        <f>SUM(F122-F127)</f>
        <v>19.16666666666606</v>
      </c>
      <c r="H122" s="11">
        <f>SUM(G122/(F127/100))</f>
        <v>0.22143063444689778</v>
      </c>
    </row>
    <row r="123" spans="2:8" x14ac:dyDescent="0.25">
      <c r="C123" s="4" t="s">
        <v>646</v>
      </c>
      <c r="D123" s="13">
        <v>8230</v>
      </c>
      <c r="E123" s="8">
        <v>1</v>
      </c>
      <c r="F123" s="7">
        <f t="shared" si="21"/>
        <v>8230</v>
      </c>
      <c r="G123" s="7">
        <f>SUM(F123-F127)</f>
        <v>-425.83333333333394</v>
      </c>
      <c r="H123" s="11">
        <f>SUM(G123/(F127/100))</f>
        <v>-4.919611052276891</v>
      </c>
    </row>
    <row r="124" spans="2:8" x14ac:dyDescent="0.25">
      <c r="C124" s="4" t="s">
        <v>647</v>
      </c>
      <c r="D124" s="13">
        <v>8210</v>
      </c>
      <c r="E124" s="8">
        <v>1</v>
      </c>
      <c r="F124" s="7">
        <f t="shared" si="21"/>
        <v>8210</v>
      </c>
      <c r="G124" s="7">
        <f>SUM(F124-F127)</f>
        <v>-445.83333333333394</v>
      </c>
      <c r="H124" s="11">
        <f>SUM(G124/(F127/100))</f>
        <v>-5.150669105612792</v>
      </c>
    </row>
    <row r="125" spans="2:8" x14ac:dyDescent="0.25">
      <c r="C125" s="4" t="s">
        <v>648</v>
      </c>
      <c r="D125" s="13">
        <v>7120</v>
      </c>
      <c r="E125" s="8">
        <v>1</v>
      </c>
      <c r="F125" s="7">
        <f t="shared" si="21"/>
        <v>7120</v>
      </c>
      <c r="G125" s="7">
        <f>SUM(F125-F127)</f>
        <v>-1535.8333333333339</v>
      </c>
      <c r="H125" s="14">
        <f>SUM(G125/(F127/100))</f>
        <v>-17.743333012419377</v>
      </c>
    </row>
    <row r="126" spans="2:8" x14ac:dyDescent="0.25">
      <c r="C126" s="4" t="s">
        <v>649</v>
      </c>
      <c r="D126" s="13">
        <v>58300</v>
      </c>
      <c r="E126" s="8">
        <v>6</v>
      </c>
      <c r="F126" s="7">
        <f t="shared" si="21"/>
        <v>9716.6666666666661</v>
      </c>
      <c r="G126" s="7">
        <f>SUM(F126-F127)</f>
        <v>1060.8333333333321</v>
      </c>
      <c r="H126" s="14">
        <f>SUM(G126/(F127/100))</f>
        <v>12.255704245691716</v>
      </c>
    </row>
    <row r="127" spans="2:8" x14ac:dyDescent="0.25">
      <c r="C127" s="3" t="s">
        <v>38</v>
      </c>
      <c r="D127" s="31">
        <f>SUM(D121:D126)</f>
        <v>103870</v>
      </c>
      <c r="E127" s="8">
        <f>SUM(E121:E126)</f>
        <v>12</v>
      </c>
      <c r="F127" s="7">
        <f t="shared" si="21"/>
        <v>8655.8333333333339</v>
      </c>
    </row>
  </sheetData>
  <pageMargins left="0.39370078740157483" right="0.39370078740157483" top="0.55118110236220474" bottom="0.43307086614173229" header="0.51181102362204722" footer="0.51181102362204722"/>
  <pageSetup paperSize="9" scale="85" orientation="landscape" r:id="rId1"/>
  <rowBreaks count="2" manualBreakCount="2">
    <brk id="33" max="16383" man="1"/>
    <brk id="6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b7c569c3-efe4-4304-a605-debce610e0c8</TermId>
        </TermInfo>
      </Terms>
    </C3TopicNote>
    <IconOverlay xmlns="http://schemas.microsoft.com/sharepoint/v4" xsi:nil="true"/>
    <DIANotes xmlns="844a25c7-dc48-4761-b259-bd7872fd535e" xsi:nil="true"/>
    <TaxKeywordTaxHTField xmlns="844a25c7-dc48-4761-b259-bd7872fd535e">
      <Terms xmlns="http://schemas.microsoft.com/office/infopath/2007/PartnerControls"/>
    </TaxKeywordTaxHTField>
    <TaxCatchAll xmlns="844a25c7-dc48-4761-b259-bd7872fd535e">
      <Value>612</Value>
      <Value>2</Value>
      <Value>1</Value>
      <Value>35</Value>
    </TaxCatchAll>
    <e05ba49c8e784e749a5218cdaf127478 xmlns="844a25c7-dc48-4761-b259-bd7872fd535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875d92a8-67e2-4a32-9472-8fe99549e1eb</TermId>
        </TermInfo>
      </Terms>
    </e05ba49c8e784e749a5218cdaf127478>
    <j710ea03fda04356a4c42f96e124073f xmlns="844a25c7-dc48-4761-b259-bd7872fd535e">
      <Terms xmlns="http://schemas.microsoft.com/office/infopath/2007/PartnerControls">
        <TermInfo xmlns="http://schemas.microsoft.com/office/infopath/2007/PartnerControls">
          <TermName xmlns="http://schemas.microsoft.com/office/infopath/2007/PartnerControls">Reference</TermName>
          <TermId xmlns="http://schemas.microsoft.com/office/infopath/2007/PartnerControls">f1e4c8d9-6c5d-427d-ac8f-8edbeb582d14</TermId>
        </TermInfo>
      </Terms>
    </j710ea03fda04356a4c42f96e124073f>
    <_dlc_DocId xmlns="844a25c7-dc48-4761-b259-bd7872fd535e">74DTJJFZ5CMA-695996337-165</_dlc_DocId>
    <_dlc_DocIdUrl xmlns="844a25c7-dc48-4761-b259-bd7872fd535e">
      <Url>https://dia.cohesion.net.nz/Sites/LGC/_layouts/15/DocIdRedir.aspx?ID=74DTJJFZ5CMA-695996337-165</Url>
      <Description>74DTJJFZ5CMA-695996337-165</Description>
    </_dlc_DocIdUrl>
    <ed2487f8acbc4e349065330171ea2472 xmlns="2b87033d-ffd9-4884-b3fd-f9a056a85e03">
      <Terms xmlns="http://schemas.microsoft.com/office/infopath/2007/PartnerControls"/>
    </ed2487f8acbc4e349065330171ea247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12BF4E34F0B11C4AB5A3238B72CF0DF8" ma:contentTypeVersion="10" ma:contentTypeDescription="Administration Document" ma:contentTypeScope="" ma:versionID="5d169320d1e1d0694f36918344b442dd">
  <xsd:schema xmlns:xsd="http://www.w3.org/2001/XMLSchema" xmlns:xs="http://www.w3.org/2001/XMLSchema" xmlns:p="http://schemas.microsoft.com/office/2006/metadata/properties" xmlns:ns3="01be4277-2979-4a68-876d-b92b25fceece" xmlns:ns4="844a25c7-dc48-4761-b259-bd7872fd535e" xmlns:ns5="2b87033d-ffd9-4884-b3fd-f9a056a85e03" xmlns:ns6="http://schemas.microsoft.com/sharepoint/v4" targetNamespace="http://schemas.microsoft.com/office/2006/metadata/properties" ma:root="true" ma:fieldsID="7e8f82de0f3f463bb29c076712b0843c" ns3:_="" ns4:_="" ns5:_="" ns6:_="">
    <xsd:import namespace="01be4277-2979-4a68-876d-b92b25fceece"/>
    <xsd:import namespace="844a25c7-dc48-4761-b259-bd7872fd535e"/>
    <xsd:import namespace="2b87033d-ffd9-4884-b3fd-f9a056a85e03"/>
    <xsd:import namespace="http://schemas.microsoft.com/sharepoint/v4"/>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j710ea03fda04356a4c42f96e124073f" minOccurs="0"/>
                <xsd:element ref="ns4:e05ba49c8e784e749a5218cdaf127478" minOccurs="0"/>
                <xsd:element ref="ns4:DIANotes" minOccurs="0"/>
                <xsd:element ref="ns4:_dlc_DocId" minOccurs="0"/>
                <xsd:element ref="ns4:_dlc_DocIdUrl" minOccurs="0"/>
                <xsd:element ref="ns4:_dlc_DocIdPersistId" minOccurs="0"/>
                <xsd:element ref="ns5:ed2487f8acbc4e349065330171ea2472" minOccurs="0"/>
                <xsd:element ref="ns6:IconOverlay"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indexed="true" ma:readOnly="false" ma:default="" ma:fieldId="{6a3fe89f-a6dd-4490-a9c1-3ef38d67b8c7}" ma:sspId="caf61cd4-0327-4679-8f8a-6e41773e81e7" ma:termSetId="1f1d09b9-1952-4faf-8e1d-291d83a141b8" ma:anchorId="df4d777a-f93d-440f-9d4d-eea9f7692a81"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44a25c7-dc48-4761-b259-bd7872fd535e"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description="" ma:hidden="true" ma:list="{d13daee6-e4a9-4d0b-94d6-fab8b724afb6}" ma:internalName="TaxCatchAll" ma:showField="CatchAllData" ma:web="844a25c7-dc48-4761-b259-bd7872fd535e">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d13daee6-e4a9-4d0b-94d6-fab8b724afb6}" ma:internalName="TaxCatchAllLabel" ma:readOnly="true" ma:showField="CatchAllDataLabel" ma:web="844a25c7-dc48-4761-b259-bd7872fd535e">
      <xsd:complexType>
        <xsd:complexContent>
          <xsd:extension base="dms:MultiChoiceLookup">
            <xsd:sequence>
              <xsd:element name="Value" type="dms:Lookup" maxOccurs="unbounded" minOccurs="0" nillable="true"/>
            </xsd:sequence>
          </xsd:extension>
        </xsd:complexContent>
      </xsd:complexType>
    </xsd:element>
    <xsd:element name="j710ea03fda04356a4c42f96e124073f" ma:index="14" ma:taxonomy="true" ma:internalName="j710ea03fda04356a4c42f96e124073f" ma:taxonomyFieldName="DIAAdministrationDocumentType" ma:displayName="Administration Document Type" ma:fieldId="{3710ea03-fda0-4356-a4c4-2f96e124073f}"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e05ba49c8e784e749a5218cdaf127478" ma:index="16" ma:taxonomy="true" ma:internalName="e05ba49c8e784e749a5218cdaf127478" ma:taxonomyFieldName="DIASecurityClassification" ma:displayName="Security Classification" ma:default="2;#UNCLASSIFIED|875d92a8-67e2-4a32-9472-8fe99549e1eb" ma:fieldId="{e05ba49c-8e78-4e74-9a52-18cdaf127478}"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DIANotes" ma:index="18" nillable="true" ma:displayName="Notes" ma:description="Additional information, can include URL link to another document" ma:internalName="DIANotes">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SharedWithUsers" ma:index="2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87033d-ffd9-4884-b3fd-f9a056a85e03" elementFormDefault="qualified">
    <xsd:import namespace="http://schemas.microsoft.com/office/2006/documentManagement/types"/>
    <xsd:import namespace="http://schemas.microsoft.com/office/infopath/2007/PartnerControls"/>
    <xsd:element name="ed2487f8acbc4e349065330171ea2472" ma:index="23" nillable="true" ma:taxonomy="true" ma:internalName="ed2487f8acbc4e349065330171ea2472" ma:taxonomyFieldName="Source" ma:displayName="Source" ma:default="" ma:fieldId="{ed2487f8-acbc-4e34-9065-330171ea2472}" ma:sspId="caf61cd4-0327-4679-8f8a-6e41773e81e7" ma:termSetId="54ab6adf-421c-4dc1-b096-3e3fe326c98f"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0D50EB-1CE0-4B19-9D92-DAAC473166C7}">
  <ds:schemaRefs>
    <ds:schemaRef ds:uri="http://schemas.microsoft.com/office/infopath/2007/PartnerControls"/>
    <ds:schemaRef ds:uri="http://schemas.microsoft.com/office/2006/metadata/properties"/>
    <ds:schemaRef ds:uri="http://www.w3.org/XML/1998/namespace"/>
    <ds:schemaRef ds:uri="http://schemas.microsoft.com/office/2006/documentManagement/types"/>
    <ds:schemaRef ds:uri="844a25c7-dc48-4761-b259-bd7872fd535e"/>
    <ds:schemaRef ds:uri="http://purl.org/dc/elements/1.1/"/>
    <ds:schemaRef ds:uri="01be4277-2979-4a68-876d-b92b25fceece"/>
    <ds:schemaRef ds:uri="http://schemas.openxmlformats.org/package/2006/metadata/core-properties"/>
    <ds:schemaRef ds:uri="http://purl.org/dc/terms/"/>
    <ds:schemaRef ds:uri="http://schemas.microsoft.com/sharepoint/v4"/>
    <ds:schemaRef ds:uri="2b87033d-ffd9-4884-b3fd-f9a056a85e03"/>
    <ds:schemaRef ds:uri="http://purl.org/dc/dcmitype/"/>
  </ds:schemaRefs>
</ds:datastoreItem>
</file>

<file path=customXml/itemProps2.xml><?xml version="1.0" encoding="utf-8"?>
<ds:datastoreItem xmlns:ds="http://schemas.openxmlformats.org/officeDocument/2006/customXml" ds:itemID="{2479AEEA-6BE7-4DED-A020-645C90BA0D46}">
  <ds:schemaRefs>
    <ds:schemaRef ds:uri="http://schemas.microsoft.com/sharepoint/v3/contenttype/forms"/>
  </ds:schemaRefs>
</ds:datastoreItem>
</file>

<file path=customXml/itemProps3.xml><?xml version="1.0" encoding="utf-8"?>
<ds:datastoreItem xmlns:ds="http://schemas.openxmlformats.org/officeDocument/2006/customXml" ds:itemID="{F15E11AF-0496-4B84-97D8-918562DEAE24}">
  <ds:schemaRefs>
    <ds:schemaRef ds:uri="http://schemas.microsoft.com/sharepoint/events"/>
  </ds:schemaRefs>
</ds:datastoreItem>
</file>

<file path=customXml/itemProps4.xml><?xml version="1.0" encoding="utf-8"?>
<ds:datastoreItem xmlns:ds="http://schemas.openxmlformats.org/officeDocument/2006/customXml" ds:itemID="{6A70A33C-29DD-44AF-8768-579F29FB2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844a25c7-dc48-4761-b259-bd7872fd535e"/>
    <ds:schemaRef ds:uri="2b87033d-ffd9-4884-b3fd-f9a056a85e0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Wards</vt:lpstr>
      <vt:lpstr>Communities and local boards</vt:lpstr>
      <vt:lpstr>Constituencies</vt:lpstr>
      <vt:lpstr>'Communities and local boards'!Print_Titles</vt:lpstr>
      <vt:lpstr>Constituencies!Print_Titles</vt:lpstr>
      <vt:lpstr>Wards!Print_Titles</vt:lpstr>
    </vt:vector>
  </TitlesOfParts>
  <Manager/>
  <Company>Department of Internal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Representation tables -2023 boundaries - 2023 estimates (2018 census base)</dc:title>
  <dc:subject/>
  <dc:creator>Donald Riezebos</dc:creator>
  <cp:keywords/>
  <dc:description/>
  <cp:lastModifiedBy>Donald Riezebos</cp:lastModifiedBy>
  <cp:revision/>
  <dcterms:created xsi:type="dcterms:W3CDTF">2017-10-02T03:39:27Z</dcterms:created>
  <dcterms:modified xsi:type="dcterms:W3CDTF">2023-11-02T02:35:11Z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0x0101005496552013C0BA46BE88192D5C6EB20B00351512A5ABB74CC687DC2977C156D0BF0012BF4E34F0B11C4AB5A3238B72CF0DF8</vt:lpwstr>
  </property>
  <property fmtid="{D5CDD505-2E9C-101B-9397-08002B2CF9AE}" pid="3" name="g7cd39ab8a3040ff9cd2b658480e07b2">
    <vt:lpwstr>Correspondence|dcd6b05f-dc80-4336-b228-09aebf3d212c</vt:lpwstr>
  </property>
  <property fmtid="{D5CDD505-2E9C-101B-9397-08002B2CF9AE}" pid="4" name="_dlc_DocIdItemGuid">
    <vt:lpwstr>521922fb-5687-46d2-af62-e5bd25dc9d89</vt:lpwstr>
  </property>
  <property fmtid="{D5CDD505-2E9C-101B-9397-08002B2CF9AE}" pid="5" name="TaxKeyword">
    <vt:lpwstr/>
  </property>
  <property fmtid="{D5CDD505-2E9C-101B-9397-08002B2CF9AE}" pid="6" name="DIAAdministrationDocumentType">
    <vt:lpwstr>35;#Reference|f1e4c8d9-6c5d-427d-ac8f-8edbeb582d14</vt:lpwstr>
  </property>
  <property fmtid="{D5CDD505-2E9C-101B-9397-08002B2CF9AE}" pid="7" name="Source">
    <vt:lpwstr/>
  </property>
  <property fmtid="{D5CDD505-2E9C-101B-9397-08002B2CF9AE}" pid="8" name="C3Topic">
    <vt:lpwstr>612;#Statistics|b7c569c3-efe4-4304-a605-debce610e0c8</vt:lpwstr>
  </property>
  <property fmtid="{D5CDD505-2E9C-101B-9397-08002B2CF9AE}" pid="9" name="DIASecurityClassification">
    <vt:lpwstr>2;#UNCLASSIFIED|875d92a8-67e2-4a32-9472-8fe99549e1eb</vt:lpwstr>
  </property>
  <property fmtid="{D5CDD505-2E9C-101B-9397-08002B2CF9AE}" pid="10" name="DIAEmailContentType">
    <vt:lpwstr>1;#Correspondence|dcd6b05f-dc80-4336-b228-09aebf3d212c</vt:lpwstr>
  </property>
  <property fmtid="{D5CDD505-2E9C-101B-9397-08002B2CF9AE}" pid="11" name="DIAOfficialEntity">
    <vt:lpwstr/>
  </property>
  <property fmtid="{D5CDD505-2E9C-101B-9397-08002B2CF9AE}" pid="12" name="m6b54c15b6044acfa0d3b7dbd00cd5dd">
    <vt:lpwstr/>
  </property>
  <property fmtid="{D5CDD505-2E9C-101B-9397-08002B2CF9AE}" pid="13" name="DIAMediaDocumentType">
    <vt:lpwstr/>
  </property>
  <property fmtid="{D5CDD505-2E9C-101B-9397-08002B2CF9AE}" pid="14" name="DIAReportDocumentType">
    <vt:lpwstr/>
  </property>
  <property fmtid="{D5CDD505-2E9C-101B-9397-08002B2CF9AE}" pid="15" name="m98132fdd47f4cbbb3dc0d8b2c3d9797">
    <vt:lpwstr/>
  </property>
  <property fmtid="{D5CDD505-2E9C-101B-9397-08002B2CF9AE}" pid="16" name="cfaf72f85cd14df0a3e414ef96d0ef85">
    <vt:lpwstr/>
  </property>
  <property fmtid="{D5CDD505-2E9C-101B-9397-08002B2CF9AE}" pid="17" name="DIAMeetingDocumentType">
    <vt:lpwstr/>
  </property>
</Properties>
</file>